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2_0.bin" ContentType="application/vnd.openxmlformats-officedocument.oleObject"/>
  <Override PartName="/xl/embeddings/oleObject_12_1.bin" ContentType="application/vnd.openxmlformats-officedocument.oleObject"/>
  <Override PartName="/xl/embeddings/oleObject_23_0.bin" ContentType="application/vnd.openxmlformats-officedocument.oleObject"/>
  <Override PartName="/xl/embeddings/oleObject_2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8730" tabRatio="845" activeTab="0"/>
  </bookViews>
  <sheets>
    <sheet name="特記" sheetId="1" r:id="rId1"/>
    <sheet name="チェックリスト" sheetId="2" r:id="rId2"/>
    <sheet name="報告書" sheetId="3" r:id="rId3"/>
    <sheet name="報告書 (査証)" sheetId="4" r:id="rId4"/>
    <sheet name="作業経過" sheetId="5" r:id="rId5"/>
    <sheet name="用語" sheetId="6" r:id="rId6"/>
    <sheet name="目次" sheetId="7" r:id="rId7"/>
    <sheet name="耐震診断リスト" sheetId="8" r:id="rId8"/>
    <sheet name="項目別リスト" sheetId="9" r:id="rId9"/>
    <sheet name="柱率・壁率" sheetId="10" r:id="rId10"/>
    <sheet name="形状指標" sheetId="11" r:id="rId11"/>
    <sheet name="経年指標" sheetId="12" r:id="rId12"/>
    <sheet name="指標値" sheetId="13" r:id="rId13"/>
    <sheet name="写真" sheetId="14" r:id="rId14"/>
    <sheet name="計算書表紙" sheetId="15" r:id="rId15"/>
    <sheet name="面積算定" sheetId="16" r:id="rId16"/>
    <sheet name="1F" sheetId="17" r:id="rId17"/>
    <sheet name="2F" sheetId="18" r:id="rId18"/>
    <sheet name="3F" sheetId="19" r:id="rId19"/>
    <sheet name="4F" sheetId="20" r:id="rId20"/>
    <sheet name="5F" sheetId="21" r:id="rId21"/>
    <sheet name="壁量・壁厚の検討" sheetId="22" r:id="rId22"/>
    <sheet name="柱率・壁率 (2)" sheetId="23" r:id="rId23"/>
    <sheet name="Is値の算定・業務報酬" sheetId="24" r:id="rId24"/>
    <sheet name="11" sheetId="25" r:id="rId25"/>
  </sheets>
  <definedNames>
    <definedName name="_xlfn.SINGLE" hidden="1">#NAME?</definedName>
    <definedName name="_xlnm.Print_Area" localSheetId="24">'11'!$B$2:$AH$36</definedName>
    <definedName name="_xlnm.Print_Area" localSheetId="16">'1F'!$A$1:$U$35</definedName>
    <definedName name="_xlnm.Print_Area" localSheetId="17">'2F'!$A$1:$U$34</definedName>
    <definedName name="_xlnm.Print_Area" localSheetId="23">'Is値の算定・業務報酬'!$A$1:$X$62</definedName>
    <definedName name="_xlnm.Print_Area" localSheetId="1">'チェックリスト'!$B$2:$N$49</definedName>
    <definedName name="_xlnm.Print_Area" localSheetId="10">'形状指標'!$B$2:$K$31</definedName>
    <definedName name="_xlnm.Print_Area" localSheetId="11">'経年指標'!$B$2:$F$35</definedName>
    <definedName name="_xlnm.Print_Area" localSheetId="14">'計算書表紙'!$A$1:$J$61</definedName>
    <definedName name="_xlnm.Print_Area" localSheetId="8">'項目別リスト'!$B$2:$AH$53</definedName>
    <definedName name="_xlnm.Print_Area" localSheetId="4">'作業経過'!$B$2:$AQ$45</definedName>
    <definedName name="_xlnm.Print_Area" localSheetId="12">'指標値'!$B$2:$AG$57</definedName>
    <definedName name="_xlnm.Print_Area" localSheetId="13">'写真'!$B$2:$AH$31</definedName>
    <definedName name="_xlnm.Print_Area" localSheetId="7">'耐震診断リスト'!$B$2:$I$37</definedName>
    <definedName name="_xlnm.Print_Area" localSheetId="9">'柱率・壁率'!$B$2:$I$33</definedName>
    <definedName name="_xlnm.Print_Area" localSheetId="22">'柱率・壁率 (2)'!$A$1:$Y$31</definedName>
    <definedName name="_xlnm.Print_Area" localSheetId="0">'特記'!$B$2:$AH$27</definedName>
    <definedName name="_xlnm.Print_Area" localSheetId="21">'壁量・壁厚の検討'!$A$1:$Q$35</definedName>
    <definedName name="_xlnm.Print_Area" localSheetId="2">'報告書'!$B$2:$AO$46</definedName>
    <definedName name="_xlnm.Print_Area" localSheetId="3">'報告書 (査証)'!$B$2:$AP$46</definedName>
    <definedName name="_xlnm.Print_Area" localSheetId="6">'目次'!$B$2:$AO$56</definedName>
    <definedName name="_xlnm.Print_Area" localSheetId="5">'用語'!$B$2:$N$25</definedName>
  </definedNames>
  <calcPr fullCalcOnLoad="1"/>
</workbook>
</file>

<file path=xl/sharedStrings.xml><?xml version="1.0" encoding="utf-8"?>
<sst xmlns="http://schemas.openxmlformats.org/spreadsheetml/2006/main" count="1222" uniqueCount="848">
  <si>
    <t>エキスパンション  ジョイント</t>
  </si>
  <si>
    <t>1/100 ≦ ｄ</t>
  </si>
  <si>
    <t>1/200≦ｄ＜1/100</t>
  </si>
  <si>
    <t>ｄ ＜1/200</t>
  </si>
  <si>
    <t>ｅ</t>
  </si>
  <si>
    <t>ｅ ≦ 0.1</t>
  </si>
  <si>
    <t>0.1 ＜ ｅ ≦ 0.3</t>
  </si>
  <si>
    <t>0.3 ＜ ｅ</t>
  </si>
  <si>
    <t>ｆ</t>
  </si>
  <si>
    <t>f l ≦ 0.4  かつ
f 2 ≦ 0.1</t>
  </si>
  <si>
    <t>f l ≦ 0.4   かつ        0.1＜ f 2 ≦ 0.3</t>
  </si>
  <si>
    <t>0.4 ＜ f l   または
0.3 ＜ f 2</t>
  </si>
  <si>
    <t>ｇ</t>
  </si>
  <si>
    <t>断面形状（Ｓ）</t>
  </si>
  <si>
    <t>ｈ</t>
  </si>
  <si>
    <t>1.0 ≦ ｈ</t>
  </si>
  <si>
    <t>0．5 ≦ ｈ ＜ 1.0</t>
  </si>
  <si>
    <t>ｈ ＜ 0.5</t>
  </si>
  <si>
    <t>ｉ</t>
  </si>
  <si>
    <t>0.8 ≦ ｉ</t>
  </si>
  <si>
    <t>0.7 ≦ ｉ ＜ 0.8</t>
  </si>
  <si>
    <t>ｉ ＜ 0.7</t>
  </si>
  <si>
    <t>ｊ</t>
  </si>
  <si>
    <t>ｋ</t>
  </si>
  <si>
    <t>・</t>
  </si>
  <si>
    <t>項目 a～j はもっとも不利な階で検討し、全体に適用する。</t>
  </si>
  <si>
    <t>ゾーニングを行った場合は、各ゾーン毎の形状に対してSD指標を検討するが、全体を1つの建物として考えた検討も</t>
  </si>
  <si>
    <t>行わなければならない。</t>
  </si>
  <si>
    <t>項目 ｄ は エキスパンションジョイントがある場合のみとし、エキスパンションジョイントがある場合には各区画を一単位</t>
  </si>
  <si>
    <t>として検討を行う。</t>
  </si>
  <si>
    <r>
      <t>以上により、形状指標　　Ｓ</t>
    </r>
    <r>
      <rPr>
        <b/>
        <vertAlign val="subscript"/>
        <sz val="10"/>
        <rFont val="ＭＳ Ｐゴシック"/>
        <family val="3"/>
      </rPr>
      <t>Ｄ</t>
    </r>
    <r>
      <rPr>
        <b/>
        <sz val="10"/>
        <rFont val="ＭＳ Ｐゴシック"/>
        <family val="3"/>
      </rPr>
      <t xml:space="preserve">　＝ </t>
    </r>
  </si>
  <si>
    <r>
      <t xml:space="preserve">  　形状指標　Ｓ</t>
    </r>
    <r>
      <rPr>
        <b/>
        <vertAlign val="subscript"/>
        <sz val="11"/>
        <rFont val="ＭＳ Ｐゴシック"/>
        <family val="3"/>
      </rPr>
      <t>D</t>
    </r>
  </si>
  <si>
    <t xml:space="preserve">  　経年指標　Ｔ</t>
  </si>
  <si>
    <t>チェック項目</t>
  </si>
  <si>
    <t>程　　　　度</t>
  </si>
  <si>
    <t>Ｔ　　　値</t>
  </si>
  <si>
    <t>変　形</t>
  </si>
  <si>
    <t>建物が傾斜している、または明らかに不同沈下を起こしている</t>
  </si>
  <si>
    <t>肉眼で梁、柱の変形が認められる</t>
  </si>
  <si>
    <t>上記に該当せず</t>
  </si>
  <si>
    <t>壁・柱のきれつ</t>
  </si>
  <si>
    <t>火災経験</t>
  </si>
  <si>
    <t>受けたことがあるが痕跡目立たず</t>
  </si>
  <si>
    <t>用  途</t>
  </si>
  <si>
    <t>建物年数</t>
  </si>
  <si>
    <t>30年以上</t>
  </si>
  <si>
    <t>20年未満</t>
  </si>
  <si>
    <t>仕上状態</t>
  </si>
  <si>
    <t>外部の老朽化による剥落が著しい</t>
  </si>
  <si>
    <t>内部の変質、剥落が著しい</t>
  </si>
  <si>
    <t>特に問題なし</t>
  </si>
  <si>
    <t>上表Ｃ欄の該当するＴ指標のうち最も小さな値を経年指標とする。</t>
  </si>
  <si>
    <t xml:space="preserve">※ この診断結果について、不明な点、又はお聞きになりたいことがございましたら、診断者までお問い合わせ下さい。 </t>
  </si>
  <si>
    <t>所 見：</t>
  </si>
  <si>
    <t>本診断（精密診断）を行う場合の本診断内容及び診断費用の概算</t>
  </si>
  <si>
    <t>表紙がコピーされますので入力は不要です</t>
  </si>
  <si>
    <t xml:space="preserve">但し                    などの図形はコピーして下さい </t>
  </si>
  <si>
    <t>.    .</t>
  </si>
  <si>
    <t>.    .</t>
  </si>
  <si>
    <t>.    .</t>
  </si>
  <si>
    <t>２． 0.8未満</t>
  </si>
  <si>
    <t>（壁式鉄筋コンクリート造）</t>
  </si>
  <si>
    <t>１． 0.8以上</t>
  </si>
  <si>
    <t xml:space="preserve">    また、現行法（壁式基準）による壁量・壁厚の基準も満足していました。</t>
  </si>
  <si>
    <r>
      <t xml:space="preserve">② </t>
    </r>
    <r>
      <rPr>
        <sz val="10"/>
        <rFont val="ＭＳ Ｐゴシック"/>
        <family val="3"/>
      </rPr>
      <t>壁式構造は鉄筋コンクリート造のなかでも比較的耐震性がよい構造とされています。</t>
    </r>
  </si>
  <si>
    <r>
      <t xml:space="preserve"> </t>
    </r>
    <r>
      <rPr>
        <sz val="10"/>
        <rFont val="ＭＳ Ｐゴシック"/>
        <family val="3"/>
      </rPr>
      <t xml:space="preserve">   </t>
    </r>
    <r>
      <rPr>
        <sz val="10"/>
        <rFont val="ＭＳ Ｐゴシック"/>
        <family val="3"/>
      </rPr>
      <t>阪神大震災においても壁式構造の建物に大きな被害を受けた例もありませんでしたので</t>
    </r>
  </si>
  <si>
    <r>
      <t xml:space="preserve"> </t>
    </r>
    <r>
      <rPr>
        <sz val="10"/>
        <rFont val="ＭＳ Ｐゴシック"/>
        <family val="3"/>
      </rPr>
      <t xml:space="preserve">  </t>
    </r>
    <r>
      <rPr>
        <sz val="10"/>
        <rFont val="ＭＳ Ｐゴシック"/>
        <family val="3"/>
      </rPr>
      <t>耐震指標値が0.87と決して高い診断性を示しているわけではありませんが、上記の理由と</t>
    </r>
  </si>
  <si>
    <r>
      <t xml:space="preserve"> </t>
    </r>
    <r>
      <rPr>
        <sz val="10"/>
        <rFont val="ＭＳ Ｐゴシック"/>
        <family val="3"/>
      </rPr>
      <t xml:space="preserve">  </t>
    </r>
    <r>
      <rPr>
        <sz val="10"/>
        <rFont val="ＭＳ Ｐゴシック"/>
        <family val="3"/>
      </rPr>
      <t>本建物のように、平面・立面共整形である建物は特に良いと考えられます。</t>
    </r>
  </si>
  <si>
    <t>③ ただし、本建物が建築後30年以上経過する場合では、老朽化によりIs値が満足できません</t>
  </si>
  <si>
    <r>
      <t xml:space="preserve"> </t>
    </r>
    <r>
      <rPr>
        <sz val="10"/>
        <rFont val="ＭＳ Ｐゴシック"/>
        <family val="3"/>
      </rPr>
      <t xml:space="preserve">   </t>
    </r>
    <r>
      <rPr>
        <sz val="10"/>
        <rFont val="ＭＳ Ｐゴシック"/>
        <family val="3"/>
      </rPr>
      <t>ので、一度精密調査（コア抜きによるコンクリート強度の確認等）を行い、その結果を基に</t>
    </r>
  </si>
  <si>
    <r>
      <t xml:space="preserve"> </t>
    </r>
    <r>
      <rPr>
        <sz val="10"/>
        <rFont val="ＭＳ Ｐゴシック"/>
        <family val="3"/>
      </rPr>
      <t xml:space="preserve">   </t>
    </r>
    <r>
      <rPr>
        <sz val="10"/>
        <rFont val="ＭＳ Ｐゴシック"/>
        <family val="3"/>
      </rPr>
      <t>建物の「保有耐力の確認」による診断をお勧め致します。</t>
    </r>
  </si>
  <si>
    <t>④ 調査により現況では外壁・屋根防水共良く維持管理されておりましたので、今後も維持管理</t>
  </si>
  <si>
    <r>
      <t xml:space="preserve"> </t>
    </r>
    <r>
      <rPr>
        <sz val="10"/>
        <rFont val="ＭＳ Ｐゴシック"/>
        <family val="3"/>
      </rPr>
      <t xml:space="preserve">   </t>
    </r>
    <r>
      <rPr>
        <sz val="10"/>
        <rFont val="ＭＳ Ｐゴシック"/>
        <family val="3"/>
      </rPr>
      <t>をお願い致します。</t>
    </r>
  </si>
  <si>
    <t>(新規に作成、もしくは設計図書縮小可)</t>
  </si>
  <si>
    <t>目　　次</t>
  </si>
  <si>
    <t>CHECK</t>
  </si>
  <si>
    <t>各項目のチェック欄□にレ印を付して下さい</t>
  </si>
  <si>
    <t>簡易耐震診断報告書</t>
  </si>
  <si>
    <t>Ｐ．</t>
  </si>
  <si>
    <t>目次・添付図書リスト</t>
  </si>
  <si>
    <t>Ｐ．</t>
  </si>
  <si>
    <t>耐震診断チェックリスト</t>
  </si>
  <si>
    <t>（簡易診断：２枚）</t>
  </si>
  <si>
    <t>柱率・壁率表</t>
  </si>
  <si>
    <t>(統一フォーム）</t>
  </si>
  <si>
    <t>Ｐ．</t>
  </si>
  <si>
    <t>形状指標算定表</t>
  </si>
  <si>
    <t>Ｐ．</t>
  </si>
  <si>
    <t>経年指標算定表</t>
  </si>
  <si>
    <t>Ｐ．</t>
  </si>
  <si>
    <t>簡易診断指標値</t>
  </si>
  <si>
    <t>基準階平面図</t>
  </si>
  <si>
    <t>Ｐ．</t>
  </si>
  <si>
    <t>立面図　（写真）</t>
  </si>
  <si>
    <t>（判読できる程度の縮小可）</t>
  </si>
  <si>
    <t>各階伏図</t>
  </si>
  <si>
    <t>基準階柱・壁伏図</t>
  </si>
  <si>
    <t>（必ず新規に作成して下さい）</t>
  </si>
  <si>
    <t>Ｐ．</t>
  </si>
  <si>
    <t>計算書</t>
  </si>
  <si>
    <t>簡易診断 Ｉ ｓの算定表</t>
  </si>
  <si>
    <t>詳細診断が必要な場合の概算費用の算出方法</t>
  </si>
  <si>
    <t>（ＷＲＣ造）</t>
  </si>
  <si>
    <t>調 査 年 月 日</t>
  </si>
  <si>
    <t>　　調査診断者氏名　　</t>
  </si>
  <si>
    <t>分譲共同住宅</t>
  </si>
  <si>
    <t>理事長</t>
  </si>
  <si>
    <t>設計図書による</t>
  </si>
  <si>
    <t>（ Ｘ方向 １ 階 ）</t>
  </si>
  <si>
    <t>　　耐震診断チェックリスト（簡易診断）</t>
  </si>
  <si>
    <t>一般事項</t>
  </si>
  <si>
    <t>　建物名称</t>
  </si>
  <si>
    <t>　依頼人住所</t>
  </si>
  <si>
    <t>　依頼人氏名</t>
  </si>
  <si>
    <t>　連　絡　先</t>
  </si>
  <si>
    <t>　*管理組合の決議</t>
  </si>
  <si>
    <t>○○○○○○マンション管理組合</t>
  </si>
  <si>
    <t>　調査建物の所在地</t>
  </si>
  <si>
    <t>　建築確認通知書（副本）</t>
  </si>
  <si>
    <t>確認第○○号</t>
  </si>
  <si>
    <t>　確認年月日</t>
  </si>
  <si>
    <t>昭和○年○月○日</t>
  </si>
  <si>
    <t>　　　　　　　　　　　　　　　　　　　　　　　　　　　　　　　　　　　　　　　　　　　　　　　　　　　　　　　　　　*印はマンション等管理組合がある場合</t>
  </si>
  <si>
    <t>建物概要</t>
  </si>
  <si>
    <t>　建物用途</t>
  </si>
  <si>
    <t>専用住宅</t>
  </si>
  <si>
    <t>複合用途（店舗等）</t>
  </si>
  <si>
    <t>　建築面積</t>
  </si>
  <si>
    <t>　○○ ㎡</t>
  </si>
  <si>
    <t>　延べ床面積</t>
  </si>
  <si>
    <t>　階　数</t>
  </si>
  <si>
    <t>　増改築履歴</t>
  </si>
  <si>
    <t>　（外壁・防水層の大規模修繕は施工済）</t>
  </si>
  <si>
    <t>　構造設計基準</t>
  </si>
  <si>
    <t>新耐震</t>
  </si>
  <si>
    <t>旧耐震（昭和56年以前）</t>
  </si>
  <si>
    <t>　評定取得の有無</t>
  </si>
  <si>
    <t>有</t>
  </si>
  <si>
    <t>無</t>
  </si>
  <si>
    <t>　設計図書の有無</t>
  </si>
  <si>
    <t>　　意　匠　図</t>
  </si>
  <si>
    <t>有</t>
  </si>
  <si>
    <t>無</t>
  </si>
  <si>
    <t>　　構　造　図</t>
  </si>
  <si>
    <t>　　構造計算書</t>
  </si>
  <si>
    <t>構造概要</t>
  </si>
  <si>
    <t>　構造種別</t>
  </si>
  <si>
    <t>ＲＣ</t>
  </si>
  <si>
    <t>ＳＲＣ</t>
  </si>
  <si>
    <t>　構造形式</t>
  </si>
  <si>
    <t>壁式構造</t>
  </si>
  <si>
    <t>ラーメン構造</t>
  </si>
  <si>
    <t>　柱率・壁率の算定</t>
  </si>
  <si>
    <t>Ｉｓ =</t>
  </si>
  <si>
    <t>　地形・地盤</t>
  </si>
  <si>
    <t>良好</t>
  </si>
  <si>
    <t>悪い</t>
  </si>
  <si>
    <t>　経年・劣化</t>
  </si>
  <si>
    <t>大</t>
  </si>
  <si>
    <t>小</t>
  </si>
  <si>
    <t>　ピロティの有無</t>
  </si>
  <si>
    <t>　平面形状</t>
  </si>
  <si>
    <t>良い</t>
  </si>
  <si>
    <t>不良</t>
  </si>
  <si>
    <t>　立面形状</t>
  </si>
  <si>
    <t>　地上５階　地下０階建　塔屋０階</t>
  </si>
  <si>
    <t>診断員名</t>
  </si>
  <si>
    <t>（この用紙）</t>
  </si>
  <si>
    <t>Ｐ．</t>
  </si>
  <si>
    <t>様</t>
  </si>
  <si>
    <t>名　　称</t>
  </si>
  <si>
    <t>本診断（精密診断）概算費用</t>
  </si>
  <si>
    <t>簡易耐震指標値</t>
  </si>
  <si>
    <t>建物名称</t>
  </si>
  <si>
    <t>所 在 地</t>
  </si>
  <si>
    <t>診断担当</t>
  </si>
  <si>
    <t>確認申請</t>
  </si>
  <si>
    <t>診断月日</t>
  </si>
  <si>
    <t>設 計 者</t>
  </si>
  <si>
    <t>竣　  　工</t>
  </si>
  <si>
    <t>施 工 者</t>
  </si>
  <si>
    <t>階　  　数</t>
  </si>
  <si>
    <t>主体構造</t>
  </si>
  <si>
    <t>構造躯体</t>
  </si>
  <si>
    <t>高　  　さ</t>
  </si>
  <si>
    <t>構造形式</t>
  </si>
  <si>
    <t>建築面積</t>
  </si>
  <si>
    <t>診  　断</t>
  </si>
  <si>
    <t>大きさ・形</t>
  </si>
  <si>
    <t>延べ面積</t>
  </si>
  <si>
    <t>階高・面積</t>
  </si>
  <si>
    <t>新 耐 震</t>
  </si>
  <si>
    <t>評定物件</t>
  </si>
  <si>
    <t>設計図書</t>
  </si>
  <si>
    <t>施工記録</t>
  </si>
  <si>
    <t>経年劣化</t>
  </si>
  <si>
    <t>地　　  形</t>
  </si>
  <si>
    <t>平面形状</t>
  </si>
  <si>
    <t>ピロティ</t>
  </si>
  <si>
    <t>立面形状</t>
  </si>
  <si>
    <t>柱量（柱率），壁量（壁率）の算定結果　　　　　　　　　　　　　　　　Iso = 0.8</t>
  </si>
  <si>
    <t>予備診断結果</t>
  </si>
  <si>
    <t>対象階</t>
  </si>
  <si>
    <t>延べ床面積</t>
  </si>
  <si>
    <t>∑Ａf （㎡）</t>
  </si>
  <si>
    <t>桁行　（X）</t>
  </si>
  <si>
    <t>梁間　（Y）</t>
  </si>
  <si>
    <t>判定</t>
  </si>
  <si>
    <t>Is</t>
  </si>
  <si>
    <t>Ac</t>
  </si>
  <si>
    <t>Aw</t>
  </si>
  <si>
    <t>方　  向</t>
  </si>
  <si>
    <t>診   断</t>
  </si>
  <si>
    <t>（c㎡）</t>
  </si>
  <si>
    <t>（c㎡/㎡）</t>
  </si>
  <si>
    <t>構造計算書：</t>
  </si>
  <si>
    <t>構 造 図    ：</t>
  </si>
  <si>
    <t>設計図書   ：</t>
  </si>
  <si>
    <t xml:space="preserve"> 鉄筋試験記録：</t>
  </si>
  <si>
    <t>Ｐ．</t>
  </si>
  <si>
    <t>対 象 階</t>
  </si>
  <si>
    <t>m</t>
  </si>
  <si>
    <r>
      <t>Ｓ</t>
    </r>
    <r>
      <rPr>
        <sz val="6"/>
        <rFont val="ＭＳ Ｐゴシック"/>
        <family val="3"/>
      </rPr>
      <t>Ｄ1</t>
    </r>
    <r>
      <rPr>
        <sz val="9"/>
        <rFont val="ＭＳ Ｐゴシック"/>
        <family val="3"/>
      </rPr>
      <t>＝ｑ</t>
    </r>
    <r>
      <rPr>
        <sz val="6"/>
        <rFont val="ＭＳ Ｐゴシック"/>
        <family val="3"/>
      </rPr>
      <t>1a</t>
    </r>
    <r>
      <rPr>
        <sz val="9"/>
        <rFont val="ＭＳ Ｐゴシック"/>
        <family val="3"/>
      </rPr>
      <t>×ｑ</t>
    </r>
    <r>
      <rPr>
        <sz val="6"/>
        <rFont val="ＭＳ Ｐゴシック"/>
        <family val="3"/>
      </rPr>
      <t>1b</t>
    </r>
    <r>
      <rPr>
        <sz val="9"/>
        <rFont val="ＭＳ Ｐゴシック"/>
        <family val="3"/>
      </rPr>
      <t>×……×ｑ</t>
    </r>
    <r>
      <rPr>
        <sz val="6"/>
        <rFont val="ＭＳ Ｐゴシック"/>
        <family val="3"/>
      </rPr>
      <t>1k</t>
    </r>
  </si>
  <si>
    <r>
      <t>ただし　ｑ</t>
    </r>
    <r>
      <rPr>
        <sz val="6"/>
        <rFont val="ＭＳ Ｐゴシック"/>
        <family val="3"/>
      </rPr>
      <t>1i</t>
    </r>
    <r>
      <rPr>
        <sz val="9"/>
        <rFont val="ＭＳ Ｐゴシック"/>
        <family val="3"/>
      </rPr>
      <t>＝(1-(1-Gi)×R</t>
    </r>
    <r>
      <rPr>
        <sz val="6"/>
        <rFont val="ＭＳ Ｐゴシック"/>
        <family val="3"/>
      </rPr>
      <t>1i</t>
    </r>
    <r>
      <rPr>
        <sz val="9"/>
        <rFont val="ＭＳ Ｐゴシック"/>
        <family val="3"/>
      </rPr>
      <t>) …i ＝ a , b , c , d , e , f , g , i , j , k</t>
    </r>
  </si>
  <si>
    <r>
      <t>　 　 　　ｑ</t>
    </r>
    <r>
      <rPr>
        <sz val="6"/>
        <rFont val="ＭＳ Ｐゴシック"/>
        <family val="3"/>
      </rPr>
      <t>1i</t>
    </r>
    <r>
      <rPr>
        <sz val="9"/>
        <rFont val="ＭＳ Ｐゴシック"/>
        <family val="3"/>
      </rPr>
      <t>＝(1.2-(1-Gi)×R</t>
    </r>
    <r>
      <rPr>
        <sz val="6"/>
        <rFont val="ＭＳ Ｐゴシック"/>
        <family val="3"/>
      </rPr>
      <t>1i</t>
    </r>
    <r>
      <rPr>
        <sz val="9"/>
        <rFont val="ＭＳ Ｐゴシック"/>
        <family val="3"/>
      </rPr>
      <t>) …i ＝h</t>
    </r>
  </si>
  <si>
    <t>なし</t>
  </si>
  <si>
    <t xml:space="preserve"> 　　ＲＣ造　　 　　ＳＲＣ造</t>
  </si>
  <si>
    <t>特記すべき事項等は追加記入して下さい。</t>
  </si>
  <si>
    <t>1.簡易診断報告書関係</t>
  </si>
  <si>
    <t>所見の欄に Is 値、診断次数は明記した。</t>
  </si>
  <si>
    <t>概算費用は明記した。</t>
  </si>
  <si>
    <t>所見は診断者の考えが十分反映されている。</t>
  </si>
  <si>
    <t>2.耐震診断チェックリスト関係</t>
  </si>
  <si>
    <t>評定取得の有無を確認した。</t>
  </si>
  <si>
    <t>設計図書の有無を確認した。</t>
  </si>
  <si>
    <t>構造概要の項目に転記ミスはない。</t>
  </si>
  <si>
    <t>柱率、壁率の項目は、階数補正を考慮した。</t>
  </si>
  <si>
    <t>3.簡易診断指標値関係</t>
  </si>
  <si>
    <t>診断対象階を明記した。</t>
  </si>
  <si>
    <t>柱率、壁率に階数補正を考慮した。</t>
  </si>
  <si>
    <t>グラフのプロット位置を再確認した。</t>
  </si>
  <si>
    <t>簡易診断結果を明記した。</t>
  </si>
  <si>
    <t>4.簡易診断計算関係</t>
  </si>
  <si>
    <t>片持ちスラブの廊下、バルコニーの床面積は1/2に低減している。</t>
  </si>
  <si>
    <t>柱、壁断面積の算出はマニュアル図2.11に拠っている。</t>
  </si>
  <si>
    <t>柱の断面積はＸＹ方向適性に評価している。</t>
  </si>
  <si>
    <t>各階の柱、壁の厚さ、長さを明記した図面を添付した。</t>
  </si>
  <si>
    <t>簡易診断　Is 算定表にて Is の最小階を確認した。</t>
  </si>
  <si>
    <t>5.概算費用関係</t>
  </si>
  <si>
    <t>算定式を確認した。</t>
  </si>
  <si>
    <t>算定式に用いる面積を確認した。</t>
  </si>
  <si>
    <t>現地調査費用と業務報酬を明記した。</t>
  </si>
  <si>
    <t>耐　震　診　断　計　算　書</t>
  </si>
  <si>
    <t>一般事項</t>
  </si>
  <si>
    <t>建物規模</t>
  </si>
  <si>
    <t>　　　ＲＣ</t>
  </si>
  <si>
    <t>各階床面積</t>
  </si>
  <si>
    <t>1F</t>
  </si>
  <si>
    <t>2F</t>
  </si>
  <si>
    <t>3F</t>
  </si>
  <si>
    <t>4F</t>
  </si>
  <si>
    <t>建物重量の算定方法</t>
  </si>
  <si>
    <t>　　　ＳＲＣ</t>
  </si>
  <si>
    <t>　　　普通</t>
  </si>
  <si>
    <t>建物重量</t>
  </si>
  <si>
    <t>　　　構造計算書に拠る</t>
  </si>
  <si>
    <t>　　　軽量</t>
  </si>
  <si>
    <t>　　　床面積×1.2 t/㎡</t>
  </si>
  <si>
    <t>壁 量 算 定</t>
  </si>
  <si>
    <t>柱 量 算 定</t>
  </si>
  <si>
    <t>方向</t>
  </si>
  <si>
    <t>階</t>
  </si>
  <si>
    <t>t ( cm )</t>
  </si>
  <si>
    <t>L ( cm )</t>
  </si>
  <si>
    <t>n</t>
  </si>
  <si>
    <t>B ( cm )</t>
  </si>
  <si>
    <t>D ( cm )</t>
  </si>
  <si>
    <t>Ｘ</t>
  </si>
  <si>
    <t>方</t>
  </si>
  <si>
    <t>向</t>
  </si>
  <si>
    <t>Y</t>
  </si>
  <si>
    <t>耐震性の判定を柱率・壁率及び構造耐震指標（ Is 値 ）により判定する</t>
  </si>
  <si>
    <t>柱率 =</t>
  </si>
  <si>
    <t>壁率 =</t>
  </si>
  <si>
    <t>2階以上の階では階数による補正係数 ( n+1 ) / ( n+i ) により補正を行う</t>
  </si>
  <si>
    <t xml:space="preserve">( n+1 ) / ( n+i ) </t>
  </si>
  <si>
    <t>Ｘ方向</t>
  </si>
  <si>
    <t>Ｙ方向</t>
  </si>
  <si>
    <t>壁・柱のせん断応力度 =</t>
  </si>
  <si>
    <t>壁・柱のせん断応力度</t>
  </si>
  <si>
    <t>b ）構造耐震指標 ( Is )　の算定</t>
  </si>
  <si>
    <t>Is = Eo×SD×T</t>
  </si>
  <si>
    <t xml:space="preserve">Eo = </t>
  </si>
  <si>
    <t>× ( Cw + Cc )×F</t>
  </si>
  <si>
    <t>強度指標　C</t>
  </si>
  <si>
    <t>Eo  ：</t>
  </si>
  <si>
    <t>保有性能基本指標</t>
  </si>
  <si>
    <t>Cw =</t>
  </si>
  <si>
    <t>Cc =</t>
  </si>
  <si>
    <t>SD ：</t>
  </si>
  <si>
    <t>形状指標</t>
  </si>
  <si>
    <t>n   ：</t>
  </si>
  <si>
    <t>建物階数</t>
  </si>
  <si>
    <t>T   ：</t>
  </si>
  <si>
    <t>経年指標</t>
  </si>
  <si>
    <t>Cw ：</t>
  </si>
  <si>
    <t>壁の強度指標</t>
  </si>
  <si>
    <t>τw  ：</t>
  </si>
  <si>
    <t>Cc ：</t>
  </si>
  <si>
    <t>柱の強度指標</t>
  </si>
  <si>
    <t>τc  ：</t>
  </si>
  <si>
    <t>F   ：</t>
  </si>
  <si>
    <t>靭性指標（簡易診断　F = 1.0　とする）</t>
  </si>
  <si>
    <t>Aw  ：</t>
  </si>
  <si>
    <t>Ac  ：</t>
  </si>
  <si>
    <t>W   ：</t>
  </si>
  <si>
    <t>その階より上の建物全重量 ( kg )</t>
  </si>
  <si>
    <t>α</t>
  </si>
  <si>
    <t>Cw</t>
  </si>
  <si>
    <t>Cc</t>
  </si>
  <si>
    <t>Eo</t>
  </si>
  <si>
    <t>SD</t>
  </si>
  <si>
    <t>T</t>
  </si>
  <si>
    <t>Is</t>
  </si>
  <si>
    <t>Iso</t>
  </si>
  <si>
    <t>Is / Iso</t>
  </si>
  <si>
    <t>判定</t>
  </si>
  <si>
    <t>X</t>
  </si>
  <si>
    <r>
      <t>kg/cm</t>
    </r>
    <r>
      <rPr>
        <vertAlign val="superscript"/>
        <sz val="9"/>
        <rFont val="ＭＳ Ｐゴシック"/>
        <family val="3"/>
      </rPr>
      <t>2</t>
    </r>
  </si>
  <si>
    <r>
      <t>Aw ( cm</t>
    </r>
    <r>
      <rPr>
        <vertAlign val="superscript"/>
        <sz val="9"/>
        <rFont val="ＭＳ Ｐゴシック"/>
        <family val="3"/>
      </rPr>
      <t>2</t>
    </r>
    <r>
      <rPr>
        <sz val="9"/>
        <rFont val="ＭＳ Ｐゴシック"/>
        <family val="3"/>
      </rPr>
      <t xml:space="preserve"> )</t>
    </r>
  </si>
  <si>
    <r>
      <t>Ac ( cm</t>
    </r>
    <r>
      <rPr>
        <vertAlign val="superscript"/>
        <sz val="9"/>
        <rFont val="ＭＳ Ｐゴシック"/>
        <family val="3"/>
      </rPr>
      <t>2</t>
    </r>
    <r>
      <rPr>
        <sz val="9"/>
        <rFont val="ＭＳ Ｐゴシック"/>
        <family val="3"/>
      </rPr>
      <t xml:space="preserve"> )</t>
    </r>
  </si>
  <si>
    <r>
      <t>当該階の柱断面積の合計（ ｃｍ</t>
    </r>
    <r>
      <rPr>
        <vertAlign val="superscript"/>
        <sz val="9"/>
        <rFont val="ＭＳ Ｐゴシック"/>
        <family val="3"/>
      </rPr>
      <t xml:space="preserve">2 </t>
    </r>
    <r>
      <rPr>
        <sz val="9"/>
        <rFont val="ＭＳ Ｐゴシック"/>
        <family val="3"/>
      </rPr>
      <t>）</t>
    </r>
  </si>
  <si>
    <r>
      <t>当該階の壁断面積の合計（ ｃｍ</t>
    </r>
    <r>
      <rPr>
        <vertAlign val="superscript"/>
        <sz val="9"/>
        <rFont val="ＭＳ Ｐゴシック"/>
        <family val="3"/>
      </rPr>
      <t xml:space="preserve">2 </t>
    </r>
    <r>
      <rPr>
        <sz val="9"/>
        <rFont val="ＭＳ Ｐゴシック"/>
        <family val="3"/>
      </rPr>
      <t>）</t>
    </r>
  </si>
  <si>
    <r>
      <t>当該階より上階の床面積の合計（ ｍ</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</si>
  <si>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</si>
  <si>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</si>
  <si>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</si>
  <si>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壁率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</si>
  <si>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</si>
  <si>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</si>
  <si>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</si>
  <si>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 kg / cm</t>
    </r>
    <r>
      <rPr>
        <vertAlign val="superscript"/>
        <sz val="9"/>
        <rFont val="ＭＳ Ｐゴシック"/>
        <family val="3"/>
      </rPr>
      <t>2</t>
    </r>
    <r>
      <rPr>
        <sz val="9"/>
        <rFont val="ＭＳ Ｐゴシック"/>
        <family val="3"/>
      </rPr>
      <t xml:space="preserve"> )</t>
    </r>
  </si>
  <si>
    <r>
      <t>Aw（ ｃｍ</t>
    </r>
    <r>
      <rPr>
        <vertAlign val="superscript"/>
        <sz val="9"/>
        <rFont val="ＭＳ Ｐゴシック"/>
        <family val="3"/>
      </rPr>
      <t xml:space="preserve">2 </t>
    </r>
    <r>
      <rPr>
        <sz val="9"/>
        <rFont val="ＭＳ Ｐゴシック"/>
        <family val="3"/>
      </rPr>
      <t>）</t>
    </r>
  </si>
  <si>
    <r>
      <t>( cm</t>
    </r>
    <r>
      <rPr>
        <vertAlign val="superscript"/>
        <sz val="9"/>
        <rFont val="ＭＳ Ｐゴシック"/>
        <family val="3"/>
      </rPr>
      <t>2</t>
    </r>
    <r>
      <rPr>
        <sz val="9"/>
        <rFont val="ＭＳ Ｐゴシック"/>
        <family val="3"/>
      </rPr>
      <t xml:space="preserve"> / m</t>
    </r>
    <r>
      <rPr>
        <vertAlign val="superscript"/>
        <sz val="9"/>
        <rFont val="ＭＳ Ｐゴシック"/>
        <family val="3"/>
      </rPr>
      <t>2</t>
    </r>
    <r>
      <rPr>
        <sz val="9"/>
        <rFont val="ＭＳ Ｐゴシック"/>
        <family val="3"/>
      </rPr>
      <t xml:space="preserve"> )</t>
    </r>
  </si>
  <si>
    <r>
      <t>Ac + Aw（ ｃｍ</t>
    </r>
    <r>
      <rPr>
        <vertAlign val="superscript"/>
        <sz val="9"/>
        <rFont val="ＭＳ Ｐゴシック"/>
        <family val="3"/>
      </rPr>
      <t xml:space="preserve">2 </t>
    </r>
    <r>
      <rPr>
        <sz val="9"/>
        <rFont val="ＭＳ Ｐゴシック"/>
        <family val="3"/>
      </rPr>
      <t>）</t>
    </r>
  </si>
  <si>
    <r>
      <t>壁の終局時平均せん断力　20 kg/cm</t>
    </r>
    <r>
      <rPr>
        <vertAlign val="superscript"/>
        <sz val="9"/>
        <rFont val="ＭＳ Ｐゴシック"/>
        <family val="3"/>
      </rPr>
      <t>2</t>
    </r>
    <r>
      <rPr>
        <sz val="9"/>
        <rFont val="ＭＳ Ｐゴシック"/>
        <family val="3"/>
      </rPr>
      <t xml:space="preserve"> とする</t>
    </r>
  </si>
  <si>
    <r>
      <t>その階の対象とする方向に有効な壁断面積の総和 ( cm</t>
    </r>
    <r>
      <rPr>
        <vertAlign val="superscript"/>
        <sz val="9"/>
        <rFont val="ＭＳ Ｐゴシック"/>
        <family val="3"/>
      </rPr>
      <t>2</t>
    </r>
    <r>
      <rPr>
        <sz val="9"/>
        <rFont val="ＭＳ Ｐゴシック"/>
        <family val="3"/>
      </rPr>
      <t xml:space="preserve"> )</t>
    </r>
  </si>
  <si>
    <r>
      <t>その階の対象とする方向に有効な柱断面積の総和 ( cm</t>
    </r>
    <r>
      <rPr>
        <vertAlign val="superscript"/>
        <sz val="9"/>
        <rFont val="ＭＳ Ｐゴシック"/>
        <family val="3"/>
      </rPr>
      <t>2</t>
    </r>
    <r>
      <rPr>
        <sz val="9"/>
        <rFont val="ＭＳ Ｐゴシック"/>
        <family val="3"/>
      </rPr>
      <t xml:space="preserve"> )</t>
    </r>
  </si>
  <si>
    <r>
      <t>W（ kg</t>
    </r>
    <r>
      <rPr>
        <vertAlign val="superscript"/>
        <sz val="9"/>
        <rFont val="ＭＳ Ｐゴシック"/>
        <family val="3"/>
      </rPr>
      <t xml:space="preserve"> </t>
    </r>
    <r>
      <rPr>
        <sz val="9"/>
        <rFont val="ＭＳ Ｐゴシック"/>
        <family val="3"/>
      </rPr>
      <t>）</t>
    </r>
  </si>
  <si>
    <t>簡易診断　Is 値の算定表</t>
  </si>
  <si>
    <t>壁率・柱率による判定</t>
  </si>
  <si>
    <t xml:space="preserve"> コンクリート圧縮試験結果：</t>
  </si>
  <si>
    <t>a ）壁率・柱率</t>
  </si>
  <si>
    <t>A =</t>
  </si>
  <si>
    <t>㎡</t>
  </si>
  <si>
    <t>×</t>
  </si>
  <si>
    <t>=</t>
  </si>
  <si>
    <t>β=Fc/200</t>
  </si>
  <si>
    <t>b ） 壁量・柱量の算定</t>
  </si>
  <si>
    <t>●</t>
  </si>
  <si>
    <t>▲</t>
  </si>
  <si>
    <t>X方向</t>
  </si>
  <si>
    <t>Y方向</t>
  </si>
  <si>
    <t>記入日</t>
  </si>
  <si>
    <t>耐震診断業務報酬 = 2.0×技術者日額×人・日数 + 技術料 + 特別経費</t>
  </si>
  <si>
    <t>人・日数 =</t>
  </si>
  <si>
    <t>A :延べ床面積</t>
  </si>
  <si>
    <t>=</t>
  </si>
  <si>
    <t>P =</t>
  </si>
  <si>
    <t>技術者日額×人・日数</t>
  </si>
  <si>
    <t>技術者日額は1級建築士取得後2年相当の人件費単価を想定</t>
  </si>
  <si>
    <t>=</t>
  </si>
  <si>
    <t>×</t>
  </si>
  <si>
    <t>診断報酬</t>
  </si>
  <si>
    <t xml:space="preserve">  =調査費用+2.0×P + 0.5×P + 0.2×P =</t>
  </si>
  <si>
    <t>（調査費用　+　直接人件費 ＋ 技術料 ＋ 事務所経費 ）</t>
  </si>
  <si>
    <t>ただし、診断報酬に兵庫県耐震診断評価委員会の評価を受ける場合の手数料は含まない</t>
  </si>
  <si>
    <t>1）　準備計算</t>
  </si>
  <si>
    <t>a ） 構造床面積の算定</t>
  </si>
  <si>
    <t>番号</t>
  </si>
  <si>
    <t>計       算       式</t>
  </si>
  <si>
    <t>箇所</t>
  </si>
  <si>
    <t>x</t>
  </si>
  <si>
    <t>/</t>
  </si>
  <si>
    <t>(バルコニー）</t>
  </si>
  <si>
    <t>面積算定表</t>
  </si>
  <si>
    <t>階数</t>
  </si>
  <si>
    <t>延床面積</t>
  </si>
  <si>
    <r>
      <t>面積  ( m</t>
    </r>
    <r>
      <rPr>
        <vertAlign val="superscript"/>
        <sz val="9"/>
        <rFont val="ＭＳ Ｐゴシック"/>
        <family val="3"/>
      </rPr>
      <t>2</t>
    </r>
    <r>
      <rPr>
        <sz val="10"/>
        <rFont val="ＭＳ Ｐゴシック"/>
        <family val="3"/>
      </rPr>
      <t xml:space="preserve"> )</t>
    </r>
  </si>
  <si>
    <r>
      <t>総面積  ( m</t>
    </r>
    <r>
      <rPr>
        <vertAlign val="superscript"/>
        <sz val="9"/>
        <rFont val="ＭＳ Ｐゴシック"/>
        <family val="3"/>
      </rPr>
      <t>2</t>
    </r>
    <r>
      <rPr>
        <sz val="10"/>
        <rFont val="ＭＳ Ｐゴシック"/>
        <family val="3"/>
      </rPr>
      <t xml:space="preserve"> )</t>
    </r>
  </si>
  <si>
    <t>αAw/∑Af</t>
  </si>
  <si>
    <t>αAc/∑Af</t>
  </si>
  <si>
    <t xml:space="preserve">  GL+11.82　m</t>
  </si>
  <si>
    <t>㈱○○建築設計事務所</t>
  </si>
  <si>
    <t>昭和○年○月頃</t>
  </si>
  <si>
    <t>○○建設株式会社</t>
  </si>
  <si>
    <t>○○建設株式会社</t>
  </si>
  <si>
    <t>床面積は、壁芯寸法又は柱芯寸法にて算出している。</t>
  </si>
  <si>
    <t>ラーメン　　　壁式　　　混合</t>
  </si>
  <si>
    <t>旧耐震　 　  　　新耐震</t>
  </si>
  <si>
    <t>評定外　　　　　　評定物件</t>
  </si>
  <si>
    <t>有　　　　　無</t>
  </si>
  <si>
    <t>大　　　　　　　　　小</t>
  </si>
  <si>
    <t>良　　　　　　　　　不良</t>
  </si>
  <si>
    <t>良　　　　　　　　　不良</t>
  </si>
  <si>
    <t>有　  　　　　無</t>
  </si>
  <si>
    <t>良い          　　悪い</t>
  </si>
  <si>
    <t>有り           　　無し</t>
  </si>
  <si>
    <t>高次診断不要　　　　　　　　　　　高次診断必要　　　　　　　　　　　診断適用外</t>
  </si>
  <si>
    <t>註）この判定表は下記の条件において耐震性の最も低い階のおおよその位置を示したものであり、</t>
  </si>
  <si>
    <t>正確には上表のIs値を診断結果とします。</t>
  </si>
  <si>
    <r>
      <t>①　形状指標　S</t>
    </r>
    <r>
      <rPr>
        <vertAlign val="subscript"/>
        <sz val="10"/>
        <rFont val="ＭＳ Ｐゴシック"/>
        <family val="3"/>
      </rPr>
      <t>D</t>
    </r>
    <r>
      <rPr>
        <sz val="10"/>
        <rFont val="ＭＳ Ｐゴシック"/>
        <family val="3"/>
      </rPr>
      <t>＝1.0　経年指標　Ｔ＝1.0　としている。</t>
    </r>
  </si>
  <si>
    <t>②　建物重量は床面積当り1.2t/㎡としている。</t>
  </si>
  <si>
    <r>
      <t>③　 コンクリート強度は200kg/cm</t>
    </r>
    <r>
      <rPr>
        <vertAlign val="superscript"/>
        <sz val="9"/>
        <rFont val="ＭＳ Ｐゴシック"/>
        <family val="3"/>
      </rPr>
      <t xml:space="preserve">2 </t>
    </r>
    <r>
      <rPr>
        <sz val="9"/>
        <rFont val="ＭＳ Ｐゴシック"/>
        <family val="3"/>
      </rPr>
      <t>以上としている。</t>
    </r>
  </si>
  <si>
    <t>1　階</t>
  </si>
  <si>
    <r>
      <t>ΣAw ( cm</t>
    </r>
    <r>
      <rPr>
        <vertAlign val="superscript"/>
        <sz val="9"/>
        <rFont val="ＭＳ Ｐゴシック"/>
        <family val="3"/>
      </rPr>
      <t>2</t>
    </r>
    <r>
      <rPr>
        <sz val="9"/>
        <rFont val="ＭＳ Ｐゴシック"/>
        <family val="3"/>
      </rPr>
      <t xml:space="preserve"> )</t>
    </r>
  </si>
  <si>
    <r>
      <t>ΣAc ( cm</t>
    </r>
    <r>
      <rPr>
        <vertAlign val="superscript"/>
        <sz val="9"/>
        <rFont val="ＭＳ Ｐゴシック"/>
        <family val="3"/>
      </rPr>
      <t>2</t>
    </r>
    <r>
      <rPr>
        <sz val="9"/>
        <rFont val="ＭＳ Ｐゴシック"/>
        <family val="3"/>
      </rPr>
      <t xml:space="preserve"> )</t>
    </r>
  </si>
  <si>
    <r>
      <t>ΣAf （ ｍ</t>
    </r>
    <r>
      <rPr>
        <vertAlign val="superscript"/>
        <sz val="9"/>
        <rFont val="ＭＳ Ｐゴシック"/>
        <family val="3"/>
      </rPr>
      <t>2</t>
    </r>
    <r>
      <rPr>
        <sz val="9"/>
        <rFont val="ＭＳ Ｐゴシック"/>
        <family val="3"/>
      </rPr>
      <t xml:space="preserve"> ）</t>
    </r>
  </si>
  <si>
    <r>
      <t>1200ΣAf（ kg</t>
    </r>
    <r>
      <rPr>
        <vertAlign val="superscript"/>
        <sz val="9"/>
        <rFont val="ＭＳ Ｐゴシック"/>
        <family val="3"/>
      </rPr>
      <t xml:space="preserve"> </t>
    </r>
    <r>
      <rPr>
        <sz val="9"/>
        <rFont val="ＭＳ Ｐゴシック"/>
        <family val="3"/>
      </rPr>
      <t>）</t>
    </r>
  </si>
  <si>
    <r>
      <t>ΣAf（ ｍ</t>
    </r>
    <r>
      <rPr>
        <vertAlign val="superscript"/>
        <sz val="9"/>
        <rFont val="ＭＳ Ｐゴシック"/>
        <family val="3"/>
      </rPr>
      <t>2</t>
    </r>
    <r>
      <rPr>
        <sz val="9"/>
        <rFont val="ＭＳ Ｐゴシック"/>
        <family val="3"/>
      </rPr>
      <t xml:space="preserve"> ）</t>
    </r>
  </si>
  <si>
    <t>β</t>
  </si>
  <si>
    <t>β×τw×Aw / W</t>
  </si>
  <si>
    <t>β×τc×Ac / W</t>
  </si>
  <si>
    <t>β　：</t>
  </si>
  <si>
    <t>コンクリート強度による補正（ β=Fc/200  但し β≦1.0 ）</t>
  </si>
  <si>
    <t>n+ｉ</t>
  </si>
  <si>
    <t>n+1</t>
  </si>
  <si>
    <t>ｉ　　：</t>
  </si>
  <si>
    <t>その階の階数</t>
  </si>
  <si>
    <t xml:space="preserve">α = </t>
  </si>
  <si>
    <t>調査費用</t>
  </si>
  <si>
    <t>→</t>
  </si>
  <si>
    <t>また、調査費用は当社独自によるものですので、調査会社に再度見積を依頼して下さい。</t>
  </si>
  <si>
    <t>詳細診断が必要な場合の概算費用の算出（建設省告示第1206号等に基づく建築士事務所の業務報酬算定基準）</t>
  </si>
  <si>
    <t>上記の診断見積は報酬算定資料を基に算出したものですので、実際の業務報酬は依頼される</t>
  </si>
  <si>
    <t>設計事務所等に再度見積を依頼して下さい。</t>
  </si>
  <si>
    <r>
      <t>1～</t>
    </r>
    <r>
      <rPr>
        <sz val="10"/>
        <rFont val="ＭＳ Ｐゴシック"/>
        <family val="3"/>
      </rPr>
      <t>4</t>
    </r>
    <r>
      <rPr>
        <sz val="10"/>
        <rFont val="ＭＳ Ｐゴシック"/>
        <family val="3"/>
      </rPr>
      <t>階</t>
    </r>
  </si>
  <si>
    <t>5階</t>
  </si>
  <si>
    <t>5F</t>
  </si>
  <si>
    <t>40.8ｍ×9.2m  長方形</t>
  </si>
  <si>
    <t>h=2.65m  A=397.8㎡</t>
  </si>
  <si>
    <t>3）　簡易診断</t>
  </si>
  <si>
    <t>2）　壁量・壁厚の検討</t>
  </si>
  <si>
    <t>階</t>
  </si>
  <si>
    <t>地上階</t>
  </si>
  <si>
    <t>地階</t>
  </si>
  <si>
    <t>階の床面積に乗ずる数値</t>
  </si>
  <si>
    <t>（ cm / ㎡ )</t>
  </si>
  <si>
    <t>【　壁式鉄筋コンクリート造　】</t>
  </si>
  <si>
    <t>【　壁式プレキャスト鉄筋コンクリート造　】</t>
  </si>
  <si>
    <t>　の建築物の各階</t>
  </si>
  <si>
    <t>　その他の建築物の各階</t>
  </si>
  <si>
    <t>　地階を除く階数が 4 及び 5</t>
  </si>
  <si>
    <t>耐力壁の厚さ</t>
  </si>
  <si>
    <t>（ cm  )</t>
  </si>
  <si>
    <t xml:space="preserve"> 最上階から数えた階数</t>
  </si>
  <si>
    <t xml:space="preserve"> が 4 及び 5 の階</t>
  </si>
  <si>
    <t xml:space="preserve"> その他の階</t>
  </si>
  <si>
    <t xml:space="preserve"> 地階を除く階数が</t>
  </si>
  <si>
    <t xml:space="preserve">  1 の建築物</t>
  </si>
  <si>
    <t xml:space="preserve">  2 の建築物</t>
  </si>
  <si>
    <t xml:space="preserve"> 地階を除く</t>
  </si>
  <si>
    <t xml:space="preserve"> 階数が 3 以上</t>
  </si>
  <si>
    <t xml:space="preserve"> の建築物</t>
  </si>
  <si>
    <t xml:space="preserve"> 最上階</t>
  </si>
  <si>
    <t xml:space="preserve"> その他</t>
  </si>
  <si>
    <t xml:space="preserve"> の階</t>
  </si>
  <si>
    <t>地上階</t>
  </si>
  <si>
    <t xml:space="preserve"> 最上階及び最上階から数えた</t>
  </si>
  <si>
    <t xml:space="preserve"> 階数が 2 の階</t>
  </si>
  <si>
    <t xml:space="preserve"> その他の階</t>
  </si>
  <si>
    <t>12以上 かつ h / 25</t>
  </si>
  <si>
    <t>15以上 かつ h / 22</t>
  </si>
  <si>
    <t>15以上 かつ h / 22</t>
  </si>
  <si>
    <t>18以上 かつ h / 22</t>
  </si>
  <si>
    <t>* hは構造耐力上主要な鉛直支点間の距離</t>
  </si>
  <si>
    <t xml:space="preserve"> 階数が 2 以下の建築物の各階</t>
  </si>
  <si>
    <t xml:space="preserve"> 及び階数が 3 以上の最上階</t>
  </si>
  <si>
    <t xml:space="preserve"> その他の階</t>
  </si>
  <si>
    <t>構造床面積</t>
  </si>
  <si>
    <t>壁長</t>
  </si>
  <si>
    <t>必要壁量</t>
  </si>
  <si>
    <t>Ｘ方向</t>
  </si>
  <si>
    <t>設計壁厚</t>
  </si>
  <si>
    <t>耐力壁厚</t>
  </si>
  <si>
    <t>基準値</t>
  </si>
  <si>
    <t>階高による</t>
  </si>
  <si>
    <t>壁厚制限</t>
  </si>
  <si>
    <t>Ｙ方向</t>
  </si>
  <si>
    <t>ΣLx cm</t>
  </si>
  <si>
    <t>ΣLy cm</t>
  </si>
  <si>
    <t>( cm )</t>
  </si>
  <si>
    <t>( ㎡ )</t>
  </si>
  <si>
    <t>( cm/㎡ )</t>
  </si>
  <si>
    <t>壁量</t>
  </si>
  <si>
    <t>階高</t>
  </si>
  <si>
    <t>ΣLx( cm )</t>
  </si>
  <si>
    <t xml:space="preserve"> h / 25 (上記の既定に加えて)</t>
  </si>
  <si>
    <t xml:space="preserve"> h / 22 (上記の既定に加えて)</t>
  </si>
  <si>
    <t>壁式（壁式プレキャスト）鉄筋コンクリート造の現行基準に従い壁量・壁厚を判定する</t>
  </si>
  <si>
    <r>
      <t>柱の終局時平均せん断力　 7 kg/cm</t>
    </r>
    <r>
      <rPr>
        <vertAlign val="superscript"/>
        <sz val="9"/>
        <rFont val="ＭＳ Ｐゴシック"/>
        <family val="3"/>
      </rPr>
      <t>2</t>
    </r>
    <r>
      <rPr>
        <sz val="9"/>
        <rFont val="ＭＳ Ｐゴシック"/>
        <family val="3"/>
      </rPr>
      <t xml:space="preserve"> とする</t>
    </r>
  </si>
  <si>
    <t>（　2次診断用　）</t>
  </si>
  <si>
    <t>（壁式鉄筋コンクリート造で構造図面がある場合）</t>
  </si>
  <si>
    <t>報告書</t>
  </si>
  <si>
    <t>塩化物量試験</t>
  </si>
  <si>
    <t>シュミットハンマー試験</t>
  </si>
  <si>
    <t>コンクリートコア抜き</t>
  </si>
  <si>
    <t>補修工事</t>
  </si>
  <si>
    <t>コンクリート破壊試験</t>
  </si>
  <si>
    <t>中性化試験</t>
  </si>
  <si>
    <t>配筋調査</t>
  </si>
  <si>
    <t>Is値はコンクリート強度による補正を行った。</t>
  </si>
  <si>
    <r>
      <t>kg/cm</t>
    </r>
    <r>
      <rPr>
        <vertAlign val="superscript"/>
        <sz val="9"/>
        <rFont val="ＭＳ Ｐゴシック"/>
        <family val="3"/>
      </rPr>
      <t>2</t>
    </r>
  </si>
  <si>
    <t>現行基準での壁量の検討を行った。</t>
  </si>
  <si>
    <t>0.8未満の場合は、本診断（精密診断）を行いその結果によって判断します。</t>
  </si>
  <si>
    <t>なお、この報告書は調査時点での診断状況ですので、その後の経年劣化に対しては十分な維持管理をお願いします。</t>
  </si>
  <si>
    <t>壁式ＲＣ造簡易診断　診断者用チェックリスト</t>
  </si>
  <si>
    <t>　　　／ その階の床面積＝</t>
  </si>
  <si>
    <t>が  30％以下である</t>
  </si>
  <si>
    <r>
      <t xml:space="preserve">が </t>
    </r>
    <r>
      <rPr>
        <sz val="10"/>
        <rFont val="ＭＳ Ｐゴシック"/>
        <family val="3"/>
      </rPr>
      <t xml:space="preserve"> </t>
    </r>
    <r>
      <rPr>
        <sz val="10"/>
        <rFont val="ＭＳ Ｐゴシック"/>
        <family val="3"/>
      </rPr>
      <t>30％を超える</t>
    </r>
  </si>
  <si>
    <t>（例題のため省略しておりますが、実務においては必ず添付して下さい。）</t>
  </si>
  <si>
    <t>注</t>
  </si>
  <si>
    <t>・</t>
  </si>
  <si>
    <t>方位を明記のこと（ 〇〇面 etc.）</t>
  </si>
  <si>
    <t>・</t>
  </si>
  <si>
    <t>２棟以上写っている場合はどの建物が診断対象かわかるようにして下さい</t>
  </si>
  <si>
    <t>（ 左端の建物、中央の建物 etc.）</t>
  </si>
  <si>
    <t>各 階 伏 図</t>
  </si>
  <si>
    <t>（例題のため省略しておりますが、伏図がある場合添付して下さい。）</t>
  </si>
  <si>
    <r>
      <t>外観写真</t>
    </r>
    <r>
      <rPr>
        <sz val="16"/>
        <rFont val="ＭＳ Ｐ明朝"/>
        <family val="1"/>
      </rPr>
      <t xml:space="preserve"> （カラー２面以上）</t>
    </r>
  </si>
  <si>
    <t>コンクリート強度は構造図より Ｆc＝210 とする</t>
  </si>
  <si>
    <t>～</t>
  </si>
  <si>
    <t>この書式はExcel2000で作成しています。</t>
  </si>
  <si>
    <t>使用するプリンタ等により余白、線幅等が</t>
  </si>
  <si>
    <t>異なるため印刷結果が異なる場合があり</t>
  </si>
  <si>
    <t>ますので、適宜修正の上使用して下さい。</t>
  </si>
  <si>
    <t>誤字等問題がありましたら下記まで御連</t>
  </si>
  <si>
    <t>絡願います。</t>
  </si>
  <si>
    <t>小　Aw(n')/Aw(n)＝</t>
  </si>
  <si>
    <t>大　Aw(n')/Aw(n)＝</t>
  </si>
  <si>
    <t>講習会の質疑回答からの訂正</t>
  </si>
  <si>
    <t>簡易耐震指標値の判別表において</t>
  </si>
  <si>
    <t>プロットする階は Ｉs値の最も低い階</t>
  </si>
  <si>
    <t>とします。（マニュアルを訂正します。）</t>
  </si>
  <si>
    <t>ＲＣ造の耐震診断書式</t>
  </si>
  <si>
    <t>（壁式構造）</t>
  </si>
  <si>
    <t>　　　　※　診断報告書に記載されている用語について</t>
  </si>
  <si>
    <t>耐震指標値</t>
  </si>
  <si>
    <t>地震時水平力が建物に作用する力の大きさと、建物がもっている地震時水平力に抵抗できる</t>
  </si>
  <si>
    <t>耐力の大きさを比較した値。</t>
  </si>
  <si>
    <t>簡易診断では0.8以上であれば、地震の振動及び衝撃に対して倒壊し又は崩壊する危険性が</t>
  </si>
  <si>
    <t>低いと判断します。</t>
  </si>
  <si>
    <t>地形</t>
  </si>
  <si>
    <t>建物の建設地が、平坦であるか、崖の上又は下にあるかによって判断します。</t>
  </si>
  <si>
    <t>ピロティ</t>
  </si>
  <si>
    <t>ピロティの有無によって判断します。</t>
  </si>
  <si>
    <t>経年劣化</t>
  </si>
  <si>
    <t>不同沈下、仕上げ材の剥離、柱壁のひび割れ、火災の有無で判断します。</t>
  </si>
  <si>
    <t>平面形状</t>
  </si>
  <si>
    <t>壁の均等な配置、平面的な凹凸の割合で判断します。</t>
  </si>
  <si>
    <t>立面形状</t>
  </si>
  <si>
    <t>セットバックの長さ比、上下階の壁量の比較及び立面上の段差の大きさによって判断します。</t>
  </si>
  <si>
    <t>〇〇市町 - 第 ○○ 号</t>
  </si>
  <si>
    <t>〇  〇  〇  〇</t>
  </si>
  <si>
    <t>第 000000 号</t>
  </si>
  <si>
    <t xml:space="preserve"> あなたの鉄筋コンクリート造（住宅・マンション）を耐震診断いたしました。結果は次のとおりです。</t>
  </si>
  <si>
    <t>安全だと思います。</t>
  </si>
  <si>
    <t>○</t>
  </si>
  <si>
    <t>安全性の確認が簡易診断では出来ないので、ぜひ精密診断をおすすめします。</t>
  </si>
  <si>
    <t>簡易耐震診断報告書</t>
  </si>
  <si>
    <t>依頼人氏名</t>
  </si>
  <si>
    <t>調査年月日</t>
  </si>
  <si>
    <t>建物所在地</t>
  </si>
  <si>
    <t>○○市○○町○○-○○</t>
  </si>
  <si>
    <t>　　建物名称</t>
  </si>
  <si>
    <t>○○○○○○マンション</t>
  </si>
  <si>
    <t>地　　形</t>
  </si>
  <si>
    <t xml:space="preserve">  1．良い</t>
  </si>
  <si>
    <t xml:space="preserve">  ２．悪い</t>
  </si>
  <si>
    <t xml:space="preserve">  １．小</t>
  </si>
  <si>
    <t xml:space="preserve">  ２．大　　</t>
  </si>
  <si>
    <t>ピロティ</t>
  </si>
  <si>
    <t xml:space="preserve">  １．無し</t>
  </si>
  <si>
    <t xml:space="preserve">  ２．有り</t>
  </si>
  <si>
    <t xml:space="preserve">  １．良</t>
  </si>
  <si>
    <t>　２．不良</t>
  </si>
  <si>
    <t>評価コメント</t>
  </si>
  <si>
    <t>地形・地盤</t>
  </si>
  <si>
    <t>又は 突出部の面積＝</t>
  </si>
  <si>
    <t>突出部の面積＝</t>
  </si>
  <si>
    <t>　　簡易診断項目別チェックリスト</t>
  </si>
  <si>
    <t>地　形</t>
  </si>
  <si>
    <t>平坦地</t>
  </si>
  <si>
    <t>崖地</t>
  </si>
  <si>
    <t>崖の高さ</t>
  </si>
  <si>
    <t>m</t>
  </si>
  <si>
    <t>崖よりのハナレ</t>
  </si>
  <si>
    <t>崖上</t>
  </si>
  <si>
    <t>崖下</t>
  </si>
  <si>
    <t>m</t>
  </si>
  <si>
    <t>地　盤</t>
  </si>
  <si>
    <t>　経年劣化</t>
  </si>
  <si>
    <t>判　断　資　料</t>
  </si>
  <si>
    <t>現地調査による</t>
  </si>
  <si>
    <t>定期点検調査による</t>
  </si>
  <si>
    <t>不　同　沈　下</t>
  </si>
  <si>
    <t>目視で認められる</t>
  </si>
  <si>
    <t>認められない</t>
  </si>
  <si>
    <t>柱や壁のひび割れ</t>
  </si>
  <si>
    <t>大きなひび割れが認められる</t>
  </si>
  <si>
    <t>鉄筋の膨張亀裂</t>
  </si>
  <si>
    <t>コンクリートの剥落が認められる</t>
  </si>
  <si>
    <t>コンクリートの劣化</t>
  </si>
  <si>
    <t>火災経験、又は化学薬品を使用</t>
  </si>
  <si>
    <t>特になし</t>
  </si>
  <si>
    <t>仕上げ材の剥落・老朽化</t>
  </si>
  <si>
    <t>認められる</t>
  </si>
  <si>
    <t>外壁の落下・笠木等の落下</t>
  </si>
  <si>
    <t>良　好</t>
  </si>
  <si>
    <t>不　良</t>
  </si>
  <si>
    <t xml:space="preserve"> 壁式構造　　　　　　</t>
  </si>
  <si>
    <t>　壁の均等配置</t>
  </si>
  <si>
    <t>均等</t>
  </si>
  <si>
    <t>均等でない</t>
  </si>
  <si>
    <t>　平面形のずれ</t>
  </si>
  <si>
    <t>なし</t>
  </si>
  <si>
    <r>
      <t xml:space="preserve"> </t>
    </r>
    <r>
      <rPr>
        <sz val="10"/>
        <rFont val="ＭＳ Ｐゴシック"/>
        <family val="3"/>
      </rPr>
      <t xml:space="preserve">ある　 　 </t>
    </r>
    <r>
      <rPr>
        <sz val="10"/>
        <rFont val="ＭＳ Ｐゴシック"/>
        <family val="3"/>
      </rPr>
      <t xml:space="preserve">   </t>
    </r>
    <r>
      <rPr>
        <sz val="10"/>
        <rFont val="ＭＳ Ｐゴシック"/>
        <family val="3"/>
      </rPr>
      <t>　e＝</t>
    </r>
  </si>
  <si>
    <t>S/2＝</t>
  </si>
  <si>
    <t>　隅角部の形状</t>
  </si>
  <si>
    <t>LまたはT型</t>
  </si>
  <si>
    <t>LまたはT型以外</t>
  </si>
  <si>
    <t>開口数＝</t>
  </si>
  <si>
    <t xml:space="preserve"> ラーメン構造</t>
  </si>
  <si>
    <t>　耐震壁の均等配置</t>
  </si>
  <si>
    <t>ある</t>
  </si>
  <si>
    <t>ある　　     　　e＝</t>
  </si>
  <si>
    <t>　平面的な凹凸</t>
  </si>
  <si>
    <t>凹凸がない</t>
  </si>
  <si>
    <t>凹凸があり</t>
  </si>
  <si>
    <t>㎡</t>
  </si>
  <si>
    <t>㎡</t>
  </si>
  <si>
    <t>㎡</t>
  </si>
  <si>
    <t>　立面形状</t>
  </si>
  <si>
    <t>立面形状</t>
  </si>
  <si>
    <t>　ピロティ</t>
  </si>
  <si>
    <t>なし</t>
  </si>
  <si>
    <t>ある</t>
  </si>
  <si>
    <t>　セットバック</t>
  </si>
  <si>
    <t>セットバックなし</t>
  </si>
  <si>
    <t>セットバックが大きい</t>
  </si>
  <si>
    <t>又はL1／L＝</t>
  </si>
  <si>
    <t>＞ 1/2</t>
  </si>
  <si>
    <t>L1／L＝</t>
  </si>
  <si>
    <t>≦ 1/2</t>
  </si>
  <si>
    <t>　壁の上下階でのずれ</t>
  </si>
  <si>
    <t>なし、又は小さい</t>
  </si>
  <si>
    <t>大きい</t>
  </si>
  <si>
    <t>　上下階の壁量の差</t>
  </si>
  <si>
    <t>＞ 0.6</t>
  </si>
  <si>
    <t>≦ 0.6</t>
  </si>
  <si>
    <t>　立面上の段差</t>
  </si>
  <si>
    <t>地盤面段差なし、又は bo≦2m</t>
  </si>
  <si>
    <t>地盤面段差 bo=</t>
  </si>
  <si>
    <t>＞2m又は</t>
  </si>
  <si>
    <t>段差は２ヶ所以内でかつ、</t>
  </si>
  <si>
    <t>段差は２ヶ所以上あるか</t>
  </si>
  <si>
    <t>その段差</t>
  </si>
  <si>
    <t>mが</t>
  </si>
  <si>
    <t>平均階高の1/2以内</t>
  </si>
  <si>
    <t>平均階高の1/2を超える</t>
  </si>
  <si>
    <t>　ピロティ</t>
  </si>
  <si>
    <t>なし</t>
  </si>
  <si>
    <t>ある</t>
  </si>
  <si>
    <t>　セットバック</t>
  </si>
  <si>
    <t>セットバックなし</t>
  </si>
  <si>
    <r>
      <t xml:space="preserve">＞ </t>
    </r>
    <r>
      <rPr>
        <sz val="10"/>
        <rFont val="ＭＳ Ｐゴシック"/>
        <family val="3"/>
      </rPr>
      <t>2</t>
    </r>
    <r>
      <rPr>
        <sz val="10"/>
        <rFont val="ＭＳ Ｐゴシック"/>
        <family val="3"/>
      </rPr>
      <t>/</t>
    </r>
    <r>
      <rPr>
        <sz val="10"/>
        <rFont val="ＭＳ Ｐゴシック"/>
        <family val="3"/>
      </rPr>
      <t>3</t>
    </r>
  </si>
  <si>
    <r>
      <t xml:space="preserve">≦ </t>
    </r>
    <r>
      <rPr>
        <sz val="10"/>
        <rFont val="ＭＳ Ｐゴシック"/>
        <family val="3"/>
      </rPr>
      <t>2</t>
    </r>
    <r>
      <rPr>
        <sz val="10"/>
        <rFont val="ＭＳ Ｐゴシック"/>
        <family val="3"/>
      </rPr>
      <t>/</t>
    </r>
    <r>
      <rPr>
        <sz val="10"/>
        <rFont val="ＭＳ Ｐゴシック"/>
        <family val="3"/>
      </rPr>
      <t>3</t>
    </r>
  </si>
  <si>
    <t xml:space="preserve">註）上下階の壁の壁量差の検討では、上下階で　Aw ( 断面積小 ) / Aw ( 断面積大 )にて検討する。 </t>
  </si>
  <si>
    <t>グレード入力</t>
  </si>
  <si>
    <t>　　柱率・壁率</t>
  </si>
  <si>
    <t>　　建　物　重　量</t>
  </si>
  <si>
    <t>　　　　構造計算書による</t>
  </si>
  <si>
    <t>　　　　単位重量による　（　1.2 ｔ／㎡）</t>
  </si>
  <si>
    <t>柱率・壁率集計表</t>
  </si>
  <si>
    <t>α：階による補正係数</t>
  </si>
  <si>
    <t>*　印は、ラーメン構造のみ</t>
  </si>
  <si>
    <t>方向</t>
  </si>
  <si>
    <t>階</t>
  </si>
  <si>
    <t>延床面積</t>
  </si>
  <si>
    <t>建物重量</t>
  </si>
  <si>
    <t>壁断面積</t>
  </si>
  <si>
    <t>柱断面積　*</t>
  </si>
  <si>
    <t>壁率</t>
  </si>
  <si>
    <t>柱率　*</t>
  </si>
  <si>
    <t/>
  </si>
  <si>
    <t>平屋軽い屋根</t>
  </si>
  <si>
    <t>平屋重い屋根</t>
  </si>
  <si>
    <t>２階軽い屋根</t>
  </si>
  <si>
    <t>２階重い屋根</t>
  </si>
  <si>
    <t>∑Ａｆ　（㎡）</t>
  </si>
  <si>
    <t>Ｗ　（ｔ）</t>
  </si>
  <si>
    <t>Ａｗ　（c㎡）</t>
  </si>
  <si>
    <t>Ａｃ　（c㎡）</t>
  </si>
  <si>
    <t>αＡｗ/∑Ａｆ　（㎡）</t>
  </si>
  <si>
    <t>（ Ａ ）</t>
  </si>
  <si>
    <t>（ Ｂ ）</t>
  </si>
  <si>
    <t>（ Ｃ ）</t>
  </si>
  <si>
    <t>（ Ｄ ）</t>
  </si>
  <si>
    <t>α×( Ｃ ）／（ Ａ ）</t>
  </si>
  <si>
    <t>α×( Ｄ ）／（ Ａ ）</t>
  </si>
  <si>
    <t>Ｘ</t>
  </si>
  <si>
    <t>Ｙ</t>
  </si>
  <si>
    <r>
      <t>αＡｃ/∑Ａｆ　</t>
    </r>
    <r>
      <rPr>
        <sz val="8"/>
        <rFont val="ＭＳ Ｐゴシック"/>
        <family val="3"/>
      </rPr>
      <t>（㎡）</t>
    </r>
  </si>
  <si>
    <t>１次調査による経年指標Ｔの算定表</t>
  </si>
  <si>
    <t>耐震性は高いランクですが、精密診断をおすすめします。</t>
  </si>
  <si>
    <t>TEL.  000 - 000 - 0000</t>
  </si>
  <si>
    <t>備  考</t>
  </si>
  <si>
    <t>v0107での改訂</t>
  </si>
  <si>
    <t>査証用シート（査証印欄付き）を印刷できるようにしました。</t>
  </si>
  <si>
    <t>v0108での改訂</t>
  </si>
  <si>
    <t>表紙  「診断性は高いランク…」→「耐震性は高いランク…」</t>
  </si>
  <si>
    <t>耐震診断チェックリスト   連絡先欄の入力を電話番号に変更</t>
  </si>
  <si>
    <t>形状指標   「表10 項目の…」→「項目の…」</t>
  </si>
  <si>
    <t>経年指標   表タイトル「１次調査による…」を追加</t>
  </si>
  <si>
    <t>「２次診断の…」→「２次調査の…」</t>
  </si>
  <si>
    <t>v0111での改訂</t>
  </si>
  <si>
    <t>全シートを白黒印刷とし、印刷時にはみ出ないよう変更</t>
  </si>
  <si>
    <t>コンクリート強度</t>
  </si>
  <si>
    <t>ピロティ</t>
  </si>
  <si>
    <t>１． 0.8以上</t>
  </si>
  <si>
    <t>２． 0.8未満</t>
  </si>
  <si>
    <t>耐震診断作業経過報告書</t>
  </si>
  <si>
    <t>.</t>
  </si>
  <si>
    <t xml:space="preserve"> 〃 現地調査日</t>
  </si>
  <si>
    <t>.</t>
  </si>
  <si>
    <t>.      .</t>
  </si>
  <si>
    <t>v0206での改訂</t>
  </si>
  <si>
    <t>報告書表紙 本部査証員の印欄を削除</t>
  </si>
  <si>
    <t>作業経過報告書シートを追加</t>
  </si>
  <si>
    <t>わが家の耐震診断支援特別委員会作成 2002.6.20</t>
  </si>
  <si>
    <t>提出前にチェックして下さい。提出する必要はありません。</t>
  </si>
  <si>
    <t>提出不要</t>
  </si>
  <si>
    <r>
      <t>① 本建物は壁式鉄筋コンクリート構造の建物で簡易診断による耐震指標値（Is値）の最小値は0.87でした。</t>
    </r>
  </si>
  <si>
    <t xml:space="preserve">    桁行（X方向）、張間（Y方向）共、全階で耐震判定指標値（Iso=0.8）を満足していました。</t>
  </si>
  <si>
    <t>ヶ所</t>
  </si>
  <si>
    <t>本報告書は従来単位系で作成しています。ＳＩ単位系との換算は下記のとおりです。</t>
  </si>
  <si>
    <t>従来単位</t>
  </si>
  <si>
    <t>ＳＩ単位</t>
  </si>
  <si>
    <t>換算式</t>
  </si>
  <si>
    <t>ｋｇ</t>
  </si>
  <si>
    <t>Ｎ</t>
  </si>
  <si>
    <t>1 kg ＝ 9.80665 N</t>
  </si>
  <si>
    <t>ｔ</t>
  </si>
  <si>
    <t>ｋＮ</t>
  </si>
  <si>
    <t>1 ｔ  ＝  9.80665 kN</t>
  </si>
  <si>
    <t>〔A〕</t>
  </si>
  <si>
    <t>〔B〕</t>
  </si>
  <si>
    <t>〔C〕</t>
  </si>
  <si>
    <t>Ｂ欄の該当する項目のセルを押さえると「▼」ボタンが表示されますのでそれをクリックして表示された「○」をクリックしてください。  消去する場合はそのセルを選択し「Delete」キーを押してください。</t>
  </si>
  <si>
    <t>地盤が埋立地か水田跡である</t>
  </si>
  <si>
    <t>○</t>
  </si>
  <si>
    <t>雨もりがあり、鉄筋さびが出ている</t>
  </si>
  <si>
    <t>肉眼で柱に斜めひびわれがはっきりみえる</t>
  </si>
  <si>
    <t>外壁に数えきれない程多数ひびわれが入っている</t>
  </si>
  <si>
    <t>雨もりがあるが、さびは出ていない</t>
  </si>
  <si>
    <t>痕跡あり</t>
  </si>
  <si>
    <t>化学薬品を使用していたか、または現在使用中</t>
  </si>
  <si>
    <t>20年以上</t>
  </si>
  <si>
    <t>Ｔ  ＝</t>
  </si>
  <si>
    <t>整　形　性</t>
  </si>
  <si>
    <t>辺　長　比</t>
  </si>
  <si>
    <t>く　び　れ</t>
  </si>
  <si>
    <t>吹　　　抜</t>
  </si>
  <si>
    <t>吹抜の偏在</t>
  </si>
  <si>
    <t>地下室の有無</t>
  </si>
  <si>
    <t>層高の均等性</t>
  </si>
  <si>
    <t>ピロティの有
無</t>
  </si>
  <si>
    <t>ピロティなし</t>
  </si>
  <si>
    <t>全てピロティ</t>
  </si>
  <si>
    <t>ピロティが偏在</t>
  </si>
  <si>
    <t>第１次診断用形状指標</t>
  </si>
  <si>
    <r>
      <t>項目の分類 および Ｇ、Ｒ 一覧表 （ 第</t>
    </r>
    <r>
      <rPr>
        <sz val="10"/>
        <rFont val="ＭＳ Ｐゴシック"/>
        <family val="3"/>
      </rPr>
      <t>１</t>
    </r>
    <r>
      <rPr>
        <sz val="10"/>
        <rFont val="ＭＳ Ｐゴシック"/>
        <family val="3"/>
      </rPr>
      <t>次診断用 ）</t>
    </r>
  </si>
  <si>
    <t>Ｇi  （グレード）</t>
  </si>
  <si>
    <t>レンジ係数</t>
  </si>
  <si>
    <t>項  目</t>
  </si>
  <si>
    <t>Ｒli</t>
  </si>
  <si>
    <t>平 面 形 状 （Ｐ）</t>
  </si>
  <si>
    <t>ａ</t>
  </si>
  <si>
    <t>整形 ａl</t>
  </si>
  <si>
    <t>ほぼ整形 ａ2</t>
  </si>
  <si>
    <t>不整形 ａ3</t>
  </si>
  <si>
    <t>ｂ</t>
  </si>
  <si>
    <t>ｂ ≦ 5</t>
  </si>
  <si>
    <t>5 ＜ ｂ ≦ 8</t>
  </si>
  <si>
    <t>8 ＜ ｂ</t>
  </si>
  <si>
    <t>ｃ</t>
  </si>
  <si>
    <t>0.8 ≦ ｃ</t>
  </si>
  <si>
    <t>0.5 ≦ ｃ ＜ 0.8</t>
  </si>
  <si>
    <t>ｃ ＜ 0.5</t>
  </si>
  <si>
    <t>ｄ</t>
  </si>
  <si>
    <r>
      <t xml:space="preserve">【 検討対象建物構造 】  </t>
    </r>
    <r>
      <rPr>
        <sz val="10"/>
        <color indexed="10"/>
        <rFont val="ＭＳ Ｐゴシック"/>
        <family val="3"/>
      </rPr>
      <t>壁式鉄筋コンクリート構造</t>
    </r>
  </si>
  <si>
    <t>地  階</t>
  </si>
  <si>
    <r>
      <t>(</t>
    </r>
    <r>
      <rPr>
        <sz val="10"/>
        <rFont val="ＭＳ Ｐゴシック"/>
        <family val="3"/>
      </rPr>
      <t xml:space="preserve"> 庇 </t>
    </r>
    <r>
      <rPr>
        <sz val="10"/>
        <rFont val="ＭＳ Ｐゴシック"/>
        <family val="3"/>
      </rPr>
      <t>）</t>
    </r>
  </si>
  <si>
    <r>
      <t xml:space="preserve"> </t>
    </r>
    <r>
      <rPr>
        <sz val="10"/>
        <rFont val="ＭＳ Ｐゴシック"/>
        <family val="3"/>
      </rPr>
      <t xml:space="preserve">   </t>
    </r>
    <r>
      <rPr>
        <sz val="10"/>
        <rFont val="ＭＳ Ｐゴシック"/>
        <family val="3"/>
      </rPr>
      <t>「安全」と判断しました。</t>
    </r>
  </si>
  <si>
    <t>今回行なった簡易耐震診断は、非破壊調査（図面、目視、聞き取りなど）を行い、建物形状、経年劣化、</t>
  </si>
  <si>
    <t>柱や壁の耐震要素の量などの少ない情報をもとに耐震性に対する評点を求め、安全性を判断する方法</t>
  </si>
  <si>
    <t>です。 この診断法では鉄筋量や強度などが考慮されていないため、安全性を確認できなかった場合に</t>
  </si>
  <si>
    <t>おいても、より精密な調査をもとに精密診断を行なった場合と結果が異なる場合があります。</t>
  </si>
  <si>
    <t>建築基準法改正に伴い、今後増改築時には既存建物の安全性を耐震診断（精密診断）や現行規準に</t>
  </si>
  <si>
    <t>よって確認することが必要となります。くわしくは建築士にご相談ください。</t>
  </si>
  <si>
    <t>事務所名</t>
  </si>
  <si>
    <t>〇〇〇〇建築事務所</t>
  </si>
  <si>
    <t>代表者名</t>
  </si>
  <si>
    <t>〇 〇  〇 〇 〇</t>
  </si>
  <si>
    <t>登録番号</t>
  </si>
  <si>
    <t>一級</t>
  </si>
  <si>
    <t>電話番号</t>
  </si>
  <si>
    <t>0000-00-0000</t>
  </si>
  <si>
    <t>簡易耐震診断員</t>
  </si>
  <si>
    <t>受講証番号</t>
  </si>
  <si>
    <t>第          号</t>
  </si>
  <si>
    <t>〇 〇 〇 〇</t>
  </si>
  <si>
    <t>市町用シート（市町印欄付き）です</t>
  </si>
  <si>
    <t>市町用（１部）の表紙に使用して下さい</t>
  </si>
  <si>
    <t>市町受付</t>
  </si>
  <si>
    <t>業務相談受付日</t>
  </si>
  <si>
    <t>.</t>
  </si>
  <si>
    <t>市町受付</t>
  </si>
  <si>
    <t>診断者指示連絡日</t>
  </si>
  <si>
    <t>.</t>
  </si>
  <si>
    <t>.      .</t>
  </si>
  <si>
    <t>市町報告書提出日</t>
  </si>
  <si>
    <t>.</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</si>
  <si>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</si>
  <si>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</si>
  <si>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</si>
  <si>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</si>
  <si>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</si>
  <si>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</si>
  <si>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</si>
  <si>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</si>
  <si>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市町より進捗状況の問合せがあった場合、または診断者受付日より 60日を超えて提出する場合、この書類を提出して下さい。</t>
  </si>
  <si>
    <t>Ｆ Ａ Ｘ</t>
  </si>
  <si>
    <t>市町担当者</t>
  </si>
  <si>
    <r>
      <rPr>
        <sz val="10"/>
        <color indexed="10"/>
        <rFont val="ＭＳ Ｐゴシック"/>
        <family val="3"/>
      </rPr>
      <t>令和</t>
    </r>
    <r>
      <rPr>
        <sz val="10"/>
        <color indexed="8"/>
        <rFont val="ＭＳ Ｐゴシック"/>
        <family val="3"/>
      </rPr>
      <t xml:space="preserve"> ○ 年 ○ 月 ○ 日</t>
    </r>
  </si>
  <si>
    <r>
      <rPr>
        <sz val="10"/>
        <color indexed="10"/>
        <rFont val="ＭＳ Ｐゴシック"/>
        <family val="3"/>
      </rPr>
      <t>令和</t>
    </r>
    <r>
      <rPr>
        <sz val="10"/>
        <rFont val="ＭＳ Ｐゴシック"/>
        <family val="3"/>
      </rPr>
      <t xml:space="preserve"> ○ 年 ○ 月 ○ 日</t>
    </r>
  </si>
  <si>
    <t>（一社）兵庫県建築士事務所協会</t>
  </si>
  <si>
    <t>info@hyogo-aaf.org</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</si>
</sst>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_ "/>
    <numFmt numFmtId="180" formatCode="0.000"/>
    <numFmt numFmtId="181" formatCode="0.0_);[Red]\(0.0\)"/>
    <numFmt numFmtId="182" formatCode="0.0_ "/>
    <numFmt numFmtId="183" formatCode="0_);[Red]\(0\)"/>
    <numFmt numFmtId="184" formatCode="0_ "/>
    <numFmt numFmtId="185" formatCode="[$-411]ggge&quot;年&quot;m&quot;月&quot;"/>
    <numFmt numFmtId="186" formatCode="0&quot; 年&quot;"/>
    <numFmt numFmtId="187" formatCode="0&quot; 月&quot;"/>
    <numFmt numFmtId="188" formatCode="0&quot; 日&quot;"/>
    <numFmt numFmtId="189" formatCode="&quot;= &quot;0.0"/>
    <numFmt numFmtId="190" formatCode="&quot;地上 &quot;0&quot; 階&quot;"/>
    <numFmt numFmtId="191" formatCode="&quot;地下 &quot;0&quot; 階&quot;"/>
    <numFmt numFmtId="192" formatCode="&quot;Fc = &quot;0"/>
    <numFmt numFmtId="193" formatCode="0.0&quot; t&quot;"/>
    <numFmt numFmtId="194" formatCode="0.00&quot; t&quot;"/>
    <numFmt numFmtId="195" formatCode="0&quot;個所&quot;"/>
    <numFmt numFmtId="196" formatCode="0.00&quot;㎡&quot;"/>
    <numFmt numFmtId="197" formatCode="&quot;β = &quot;0.00"/>
    <numFmt numFmtId="198" formatCode="0.0&quot;㎡&quot;"/>
    <numFmt numFmtId="199" formatCode="#,##0.000;[Red]\-#,##0.000"/>
    <numFmt numFmtId="200" formatCode="\F\c\ \=\ 0"/>
    <numFmt numFmtId="201" formatCode="0.0\ "/>
    <numFmt numFmtId="202" formatCode="&quot;  &quot;@"/>
    <numFmt numFmtId="203" formatCode="&quot; &quot;0.0"/>
    <numFmt numFmtId="204" formatCode="&quot; &quot;0.00"/>
    <numFmt numFmtId="205" formatCode="&quot;( &quot;@&quot; )&quot;"/>
    <numFmt numFmtId="206" formatCode="[$]ggge&quot;年&quot;m&quot;月&quot;d&quot;日&quot;;@"/>
    <numFmt numFmtId="207" formatCode="[$-411]gge&quot;年&quot;m&quot;月&quot;d&quot;日&quot;;@"/>
    <numFmt numFmtId="208" formatCode="[$]gge&quot;年&quot;m&quot;月&quot;d&quot;日&quot;;@"/>
  </numFmts>
  <fonts count="99">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b/>
      <sz val="14"/>
      <name val="ＭＳ Ｐゴシック"/>
      <family val="3"/>
    </font>
    <font>
      <sz val="10"/>
      <name val="ＭＳ Ｐ明朝"/>
      <family val="1"/>
    </font>
    <font>
      <b/>
      <sz val="11"/>
      <name val="ＭＳ Ｐゴシック"/>
      <family val="3"/>
    </font>
    <font>
      <u val="single"/>
      <sz val="9"/>
      <name val="ＭＳ Ｐゴシック"/>
      <family val="3"/>
    </font>
    <font>
      <u val="single"/>
      <sz val="10"/>
      <name val="ＭＳ Ｐゴシック"/>
      <family val="3"/>
    </font>
    <font>
      <sz val="12"/>
      <name val="ＭＳ Ｐゴシック"/>
      <family val="3"/>
    </font>
    <font>
      <sz val="24"/>
      <name val="ＭＳ Ｐゴシック"/>
      <family val="3"/>
    </font>
    <font>
      <sz val="28"/>
      <name val="ＭＳ Ｐゴシック"/>
      <family val="3"/>
    </font>
    <font>
      <b/>
      <sz val="10"/>
      <name val="ＭＳ Ｐゴシック"/>
      <family val="3"/>
    </font>
    <font>
      <i/>
      <sz val="14"/>
      <name val="ＭＳ Ｐ明朝"/>
      <family val="1"/>
    </font>
    <font>
      <sz val="10"/>
      <color indexed="10"/>
      <name val="ＭＳ Ｐ明朝"/>
      <family val="1"/>
    </font>
    <font>
      <sz val="9"/>
      <color indexed="10"/>
      <name val="ＭＳ Ｐゴシック"/>
      <family val="3"/>
    </font>
    <font>
      <sz val="18"/>
      <name val="HG丸ｺﾞｼｯｸM-PRO"/>
      <family val="3"/>
    </font>
    <font>
      <i/>
      <sz val="24"/>
      <name val="ＭＳ Ｐゴシック"/>
      <family val="3"/>
    </font>
    <font>
      <vertAlign val="superscript"/>
      <sz val="9"/>
      <name val="ＭＳ Ｐゴシック"/>
      <family val="3"/>
    </font>
    <font>
      <sz val="9"/>
      <color indexed="12"/>
      <name val="ＭＳ Ｐゴシック"/>
      <family val="3"/>
    </font>
    <font>
      <sz val="9"/>
      <color indexed="48"/>
      <name val="ＭＳ Ｐゴシック"/>
      <family val="3"/>
    </font>
    <font>
      <b/>
      <sz val="12"/>
      <name val="ＭＳ Ｐゴシック"/>
      <family val="3"/>
    </font>
    <font>
      <sz val="10"/>
      <color indexed="10"/>
      <name val="ＭＳ Ｐゴシック"/>
      <family val="3"/>
    </font>
    <font>
      <u val="single"/>
      <sz val="10"/>
      <color indexed="10"/>
      <name val="ＭＳ Ｐゴシック"/>
      <family val="3"/>
    </font>
    <font>
      <sz val="10"/>
      <color indexed="8"/>
      <name val="ＭＳ Ｐゴシック"/>
      <family val="3"/>
    </font>
    <font>
      <sz val="10"/>
      <color indexed="9"/>
      <name val="ＭＳ Ｐ明朝"/>
      <family val="1"/>
    </font>
    <font>
      <sz val="14"/>
      <name val="ＭＳ Ｐゴシック"/>
      <family val="3"/>
    </font>
    <font>
      <vertAlign val="subscript"/>
      <sz val="10"/>
      <name val="ＭＳ Ｐゴシック"/>
      <family val="3"/>
    </font>
    <font>
      <sz val="12"/>
      <name val="ＭＳ 明朝"/>
      <family val="1"/>
    </font>
    <font>
      <u val="single"/>
      <sz val="10"/>
      <color indexed="12"/>
      <name val="ＭＳ Ｐゴシック"/>
      <family val="3"/>
    </font>
    <font>
      <u val="single"/>
      <sz val="10"/>
      <color indexed="36"/>
      <name val="ＭＳ Ｐゴシック"/>
      <family val="3"/>
    </font>
    <font>
      <sz val="16"/>
      <name val="ＭＳ Ｐゴシック"/>
      <family val="3"/>
    </font>
    <font>
      <sz val="9"/>
      <name val="ＭＳ 明朝"/>
      <family val="1"/>
    </font>
    <font>
      <sz val="20"/>
      <name val="ＭＳ Ｐゴシック"/>
      <family val="3"/>
    </font>
    <font>
      <sz val="16"/>
      <name val="ＭＳ Ｐ明朝"/>
      <family val="1"/>
    </font>
    <font>
      <b/>
      <sz val="12"/>
      <color indexed="10"/>
      <name val="ＭＳ Ｐゴシック"/>
      <family val="3"/>
    </font>
    <font>
      <sz val="11"/>
      <name val="ＭＳ Ｐ明朝"/>
      <family val="1"/>
    </font>
    <font>
      <sz val="10"/>
      <name val="ＭＳ ゴシック"/>
      <family val="3"/>
    </font>
    <font>
      <sz val="9"/>
      <name val="ＭＳ ゴシック"/>
      <family val="3"/>
    </font>
    <font>
      <sz val="12"/>
      <name val="ＭＳ ゴシック"/>
      <family val="3"/>
    </font>
    <font>
      <sz val="12"/>
      <color indexed="8"/>
      <name val="ＭＳ Ｐゴシック"/>
      <family val="3"/>
    </font>
    <font>
      <sz val="9"/>
      <color indexed="8"/>
      <name val="ＭＳ Ｐゴシック"/>
      <family val="3"/>
    </font>
    <font>
      <sz val="11"/>
      <color indexed="8"/>
      <name val="ＭＳ Ｐゴシック"/>
      <family val="3"/>
    </font>
    <font>
      <sz val="9"/>
      <color indexed="10"/>
      <name val="ＭＳ ゴシック"/>
      <family val="3"/>
    </font>
    <font>
      <b/>
      <vertAlign val="subscript"/>
      <sz val="11"/>
      <name val="ＭＳ Ｐゴシック"/>
      <family val="3"/>
    </font>
    <font>
      <sz val="11"/>
      <color indexed="10"/>
      <name val="ＭＳ Ｐゴシック"/>
      <family val="3"/>
    </font>
    <font>
      <sz val="11"/>
      <color indexed="43"/>
      <name val="ＭＳ Ｐゴシック"/>
      <family val="3"/>
    </font>
    <font>
      <sz val="26"/>
      <name val="ＭＳ Ｐゴシック"/>
      <family val="3"/>
    </font>
    <font>
      <sz val="10.5"/>
      <name val="ＭＳ Ｐゴシック"/>
      <family val="3"/>
    </font>
    <font>
      <sz val="7"/>
      <name val="ＭＳ Ｐ明朝"/>
      <family val="1"/>
    </font>
    <font>
      <sz val="6"/>
      <name val="ＭＳ ゴシック"/>
      <family val="3"/>
    </font>
    <font>
      <sz val="8"/>
      <name val="ＭＳ Ｐ明朝"/>
      <family val="1"/>
    </font>
    <font>
      <sz val="10"/>
      <color indexed="12"/>
      <name val="ＭＳ Ｐゴシック"/>
      <family val="3"/>
    </font>
    <font>
      <sz val="12"/>
      <color indexed="10"/>
      <name val="ＭＳ Ｐゴシック"/>
      <family val="3"/>
    </font>
    <font>
      <sz val="11"/>
      <name val="ＭＳ 明朝"/>
      <family val="1"/>
    </font>
    <font>
      <sz val="6"/>
      <name val="ＭＳ 明朝"/>
      <family val="1"/>
    </font>
    <font>
      <b/>
      <vertAlign val="subscript"/>
      <sz val="10"/>
      <name val="ＭＳ Ｐゴシック"/>
      <family val="3"/>
    </font>
    <font>
      <sz val="12"/>
      <color indexed="8"/>
      <name val="ＭＳ 明朝"/>
      <family val="1"/>
    </font>
    <font>
      <sz val="12"/>
      <color indexed="9"/>
      <name val="ＭＳ 明朝"/>
      <family val="1"/>
    </font>
    <font>
      <sz val="18"/>
      <color indexed="54"/>
      <name val="游ゴシック Light"/>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6"/>
      <color indexed="8"/>
      <name val="ＭＳ Ｐゴシック"/>
      <family val="3"/>
    </font>
    <font>
      <sz val="8"/>
      <color indexed="8"/>
      <name val="ＭＳ Ｐゴシック"/>
      <family val="3"/>
    </font>
    <font>
      <sz val="10"/>
      <color indexed="8"/>
      <name val="游ゴシック"/>
      <family val="3"/>
    </font>
    <font>
      <sz val="10"/>
      <color indexed="8"/>
      <name val="明朝"/>
      <family val="1"/>
    </font>
    <font>
      <sz val="8"/>
      <color indexed="8"/>
      <name val="明朝"/>
      <family val="1"/>
    </font>
    <font>
      <sz val="8"/>
      <color indexed="8"/>
      <name val="游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1"/>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58"/>
        <bgColor indexed="64"/>
      </patternFill>
    </fill>
    <fill>
      <patternFill patternType="solid">
        <fgColor indexed="62"/>
        <bgColor indexed="64"/>
      </patternFill>
    </fill>
    <fill>
      <patternFill patternType="solid">
        <fgColor indexed="17"/>
        <bgColor indexed="64"/>
      </patternFill>
    </fill>
    <fill>
      <patternFill patternType="solid">
        <fgColor indexed="61"/>
        <bgColor indexed="64"/>
      </patternFill>
    </fill>
    <fill>
      <patternFill patternType="solid">
        <fgColor indexed="21"/>
        <bgColor indexed="64"/>
      </patternFill>
    </fill>
    <fill>
      <patternFill patternType="solid">
        <fgColor indexed="32"/>
        <bgColor indexed="64"/>
      </patternFill>
    </fill>
    <fill>
      <patternFill patternType="solid">
        <fgColor indexed="27"/>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color indexed="63"/>
      </right>
      <top style="thin"/>
      <bottom style="hair"/>
    </border>
    <border>
      <left style="hair"/>
      <right style="thin"/>
      <top style="hair"/>
      <bottom style="double"/>
    </border>
    <border>
      <left style="hair"/>
      <right style="hair"/>
      <top style="hair"/>
      <bottom style="double"/>
    </border>
    <border>
      <left style="hair"/>
      <right style="hair"/>
      <top>
        <color indexed="63"/>
      </top>
      <bottom style="hair"/>
    </border>
    <border>
      <left style="hair"/>
      <right style="hair"/>
      <top style="hair"/>
      <bottom style="hair"/>
    </border>
    <border>
      <left style="hair"/>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thin"/>
      <top style="hair"/>
      <bottom style="hair"/>
    </border>
    <border>
      <left style="hair"/>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double"/>
    </border>
    <border>
      <left style="hair"/>
      <right style="thin"/>
      <top>
        <color indexed="63"/>
      </top>
      <bottom style="hair"/>
    </border>
    <border>
      <left style="hair"/>
      <right style="thin"/>
      <top style="hair"/>
      <bottom>
        <color indexed="63"/>
      </bottom>
    </border>
    <border>
      <left style="hair"/>
      <right style="hair"/>
      <top>
        <color indexed="63"/>
      </top>
      <bottom>
        <color indexed="63"/>
      </bottom>
    </border>
    <border>
      <left style="thin"/>
      <right style="hair"/>
      <top style="hair"/>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double"/>
    </border>
    <border>
      <left style="hair"/>
      <right style="thin"/>
      <top>
        <color indexed="63"/>
      </top>
      <bottom style="double"/>
    </border>
    <border>
      <left>
        <color indexed="63"/>
      </left>
      <right>
        <color indexed="63"/>
      </right>
      <top style="double"/>
      <bottom>
        <color indexed="63"/>
      </bottom>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double"/>
      <bottom>
        <color indexed="63"/>
      </bottom>
    </border>
    <border>
      <left>
        <color indexed="63"/>
      </left>
      <right>
        <color indexed="63"/>
      </right>
      <top style="hair"/>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thin"/>
      <top style="thin"/>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style="hair"/>
    </border>
    <border>
      <left style="thin"/>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hair"/>
      <bottom style="double"/>
    </border>
    <border>
      <left style="hair"/>
      <right>
        <color indexed="63"/>
      </right>
      <top style="hair"/>
      <bottom style="double"/>
    </border>
    <border>
      <left style="hair"/>
      <right>
        <color indexed="63"/>
      </right>
      <top style="double"/>
      <bottom>
        <color indexed="63"/>
      </bottom>
    </border>
    <border>
      <left style="hair"/>
      <right style="thin"/>
      <top style="double"/>
      <bottom>
        <color indexed="63"/>
      </bottom>
    </border>
    <border>
      <left style="thin"/>
      <right>
        <color indexed="63"/>
      </right>
      <top>
        <color indexed="63"/>
      </top>
      <bottom style="double"/>
    </border>
    <border>
      <left style="hair"/>
      <right>
        <color indexed="63"/>
      </right>
      <top>
        <color indexed="63"/>
      </top>
      <bottom style="double"/>
    </border>
    <border>
      <left style="thin"/>
      <right style="hair"/>
      <top>
        <color indexed="63"/>
      </top>
      <bottom style="hair"/>
    </border>
    <border>
      <left style="thin"/>
      <right>
        <color indexed="63"/>
      </right>
      <top style="hair"/>
      <bottom>
        <color indexed="63"/>
      </bottom>
    </border>
    <border>
      <left style="hair"/>
      <right style="hair"/>
      <top style="thin"/>
      <bottom style="hair"/>
    </border>
    <border>
      <left>
        <color indexed="63"/>
      </left>
      <right style="thin"/>
      <top style="hair"/>
      <bottom style="double"/>
    </border>
    <border>
      <left style="thin"/>
      <right style="hair"/>
      <top style="thin"/>
      <bottom>
        <color indexed="63"/>
      </bottom>
    </border>
    <border>
      <left>
        <color indexed="63"/>
      </left>
      <right style="hair"/>
      <top style="double"/>
      <bottom>
        <color indexed="63"/>
      </bottom>
    </border>
    <border>
      <left style="hair"/>
      <right>
        <color indexed="63"/>
      </right>
      <top style="double"/>
      <bottom style="hair"/>
    </border>
    <border>
      <left>
        <color indexed="63"/>
      </left>
      <right style="hair"/>
      <top style="double"/>
      <bottom style="hair"/>
    </border>
    <border>
      <left>
        <color indexed="63"/>
      </left>
      <right style="hair"/>
      <top style="hair"/>
      <bottom style="double"/>
    </border>
    <border>
      <left style="thin">
        <color indexed="8"/>
      </left>
      <right>
        <color indexed="63"/>
      </right>
      <top style="hair"/>
      <bottom style="hair"/>
    </border>
    <border>
      <left>
        <color indexed="63"/>
      </left>
      <right style="thin"/>
      <top style="double"/>
      <bottom style="hair"/>
    </border>
    <border>
      <left style="thin"/>
      <right>
        <color indexed="63"/>
      </right>
      <top style="double"/>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color indexed="63"/>
      </left>
      <right style="hair"/>
      <top style="thin"/>
      <bottom style="thin"/>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hair"/>
      <top>
        <color indexed="63"/>
      </top>
      <bottom style="double"/>
    </border>
    <border>
      <left>
        <color indexed="63"/>
      </left>
      <right>
        <color indexed="63"/>
      </right>
      <top>
        <color indexed="63"/>
      </top>
      <bottom style="double"/>
    </border>
    <border>
      <left style="hair"/>
      <right style="hair"/>
      <top style="double"/>
      <bottom>
        <color indexed="63"/>
      </bottom>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thin"/>
      <right style="hair"/>
      <top style="double"/>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7" fillId="31" borderId="4" applyNumberFormat="0" applyAlignment="0" applyProtection="0"/>
    <xf numFmtId="0" fontId="1" fillId="0" borderId="0">
      <alignment/>
      <protection/>
    </xf>
    <xf numFmtId="0" fontId="0" fillId="0" borderId="0">
      <alignment vertical="center"/>
      <protection/>
    </xf>
    <xf numFmtId="0" fontId="4" fillId="0" borderId="0">
      <alignment vertical="center"/>
      <protection/>
    </xf>
    <xf numFmtId="0" fontId="4" fillId="0" borderId="0">
      <alignment/>
      <protection/>
    </xf>
    <xf numFmtId="0" fontId="56" fillId="0" borderId="0">
      <alignment/>
      <protection/>
    </xf>
    <xf numFmtId="0" fontId="1" fillId="0" borderId="0">
      <alignment/>
      <protection/>
    </xf>
    <xf numFmtId="0" fontId="0" fillId="0" borderId="0">
      <alignment/>
      <protection/>
    </xf>
    <xf numFmtId="0" fontId="1" fillId="0" borderId="0">
      <alignment/>
      <protection/>
    </xf>
    <xf numFmtId="0" fontId="32" fillId="0" borderId="0" applyNumberFormat="0" applyFill="0" applyBorder="0" applyAlignment="0" applyProtection="0"/>
    <xf numFmtId="0" fontId="98" fillId="32" borderId="0" applyNumberFormat="0" applyBorder="0" applyAlignment="0" applyProtection="0"/>
  </cellStyleXfs>
  <cellXfs count="1460">
    <xf numFmtId="0" fontId="0" fillId="0" borderId="0" xfId="0"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vertical="center"/>
    </xf>
    <xf numFmtId="0" fontId="11" fillId="33" borderId="0" xfId="0" applyFont="1" applyFill="1" applyBorder="1" applyAlignment="1">
      <alignment horizontal="center" vertical="center"/>
    </xf>
    <xf numFmtId="0" fontId="11" fillId="33" borderId="10" xfId="0" applyFont="1" applyFill="1" applyBorder="1" applyAlignment="1">
      <alignment vertical="center"/>
    </xf>
    <xf numFmtId="0" fontId="11" fillId="33" borderId="0"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horizontal="left" vertical="center"/>
    </xf>
    <xf numFmtId="0" fontId="0" fillId="34" borderId="0" xfId="0" applyFill="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vertical="center"/>
    </xf>
    <xf numFmtId="0" fontId="4" fillId="0" borderId="0" xfId="63">
      <alignment vertical="center"/>
      <protection/>
    </xf>
    <xf numFmtId="0" fontId="4" fillId="0" borderId="0" xfId="63" applyAlignment="1">
      <alignment horizontal="center" vertical="center"/>
      <protection/>
    </xf>
    <xf numFmtId="0" fontId="4" fillId="0" borderId="0" xfId="63" applyBorder="1">
      <alignment vertical="center"/>
      <protection/>
    </xf>
    <xf numFmtId="0" fontId="4" fillId="0" borderId="16" xfId="63" applyBorder="1" applyAlignment="1">
      <alignment horizontal="center" vertical="center"/>
      <protection/>
    </xf>
    <xf numFmtId="0" fontId="4" fillId="0" borderId="0" xfId="63" applyAlignment="1">
      <alignment horizontal="right" vertical="center"/>
      <protection/>
    </xf>
    <xf numFmtId="0" fontId="4" fillId="0" borderId="17" xfId="63" applyBorder="1" applyAlignment="1">
      <alignment horizontal="center" vertical="center"/>
      <protection/>
    </xf>
    <xf numFmtId="2" fontId="4" fillId="0" borderId="18" xfId="63" applyNumberFormat="1" applyBorder="1" applyAlignment="1">
      <alignment horizontal="center" vertical="center"/>
      <protection/>
    </xf>
    <xf numFmtId="2" fontId="4" fillId="0" borderId="19" xfId="63" applyNumberFormat="1" applyBorder="1" applyAlignment="1">
      <alignment horizontal="center" vertical="center"/>
      <protection/>
    </xf>
    <xf numFmtId="2" fontId="4" fillId="0" borderId="20" xfId="63" applyNumberFormat="1" applyBorder="1" applyAlignment="1">
      <alignment horizontal="center" vertical="center"/>
      <protection/>
    </xf>
    <xf numFmtId="0" fontId="4" fillId="0" borderId="20" xfId="63" applyBorder="1" applyAlignment="1">
      <alignment horizontal="center" vertical="center"/>
      <protection/>
    </xf>
    <xf numFmtId="0" fontId="4" fillId="0" borderId="0" xfId="63" applyBorder="1" applyAlignment="1">
      <alignment horizontal="center" vertical="center"/>
      <protection/>
    </xf>
    <xf numFmtId="0" fontId="4" fillId="0" borderId="21" xfId="63" applyBorder="1" applyAlignment="1">
      <alignment horizontal="center" vertical="center"/>
      <protection/>
    </xf>
    <xf numFmtId="0" fontId="4" fillId="0" borderId="22" xfId="63" applyBorder="1" applyAlignment="1">
      <alignment horizontal="center" vertical="center"/>
      <protection/>
    </xf>
    <xf numFmtId="0" fontId="4" fillId="0" borderId="23" xfId="63" applyBorder="1" applyAlignment="1">
      <alignment horizontal="center" vertical="center"/>
      <protection/>
    </xf>
    <xf numFmtId="2" fontId="22" fillId="0" borderId="19" xfId="63" applyNumberFormat="1" applyFont="1" applyBorder="1" applyAlignment="1">
      <alignment horizontal="center" vertical="center"/>
      <protection/>
    </xf>
    <xf numFmtId="0" fontId="4" fillId="0" borderId="24" xfId="63" applyBorder="1" applyAlignment="1">
      <alignment horizontal="center" vertical="center"/>
      <protection/>
    </xf>
    <xf numFmtId="2" fontId="4" fillId="0" borderId="17" xfId="63" applyNumberFormat="1" applyBorder="1" applyAlignment="1">
      <alignment horizontal="center" vertical="center"/>
      <protection/>
    </xf>
    <xf numFmtId="2" fontId="22" fillId="0" borderId="17" xfId="63" applyNumberFormat="1" applyFont="1" applyBorder="1" applyAlignment="1">
      <alignment horizontal="center" vertical="center"/>
      <protection/>
    </xf>
    <xf numFmtId="2" fontId="22" fillId="0" borderId="20" xfId="63" applyNumberFormat="1" applyFont="1" applyBorder="1" applyAlignment="1">
      <alignment horizontal="center" vertical="center"/>
      <protection/>
    </xf>
    <xf numFmtId="0" fontId="4" fillId="0" borderId="25" xfId="63" applyBorder="1" applyAlignment="1">
      <alignment horizontal="center" vertical="center"/>
      <protection/>
    </xf>
    <xf numFmtId="0" fontId="23" fillId="0" borderId="0" xfId="63" applyFont="1">
      <alignment vertical="center"/>
      <protection/>
    </xf>
    <xf numFmtId="0" fontId="0" fillId="33" borderId="0" xfId="0" applyFill="1" applyAlignment="1">
      <alignment vertical="center"/>
    </xf>
    <xf numFmtId="0" fontId="4" fillId="33" borderId="0" xfId="0" applyFont="1" applyFill="1" applyBorder="1" applyAlignment="1">
      <alignment horizontal="right"/>
    </xf>
    <xf numFmtId="0" fontId="4" fillId="33" borderId="0" xfId="0" applyFont="1" applyFill="1" applyBorder="1" applyAlignment="1">
      <alignment vertical="center"/>
    </xf>
    <xf numFmtId="0" fontId="3" fillId="33" borderId="0" xfId="0" applyFont="1" applyFill="1" applyAlignment="1">
      <alignment horizont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4" fillId="33" borderId="0" xfId="0" applyFont="1" applyFill="1" applyBorder="1" applyAlignment="1" applyProtection="1">
      <alignment vertical="center"/>
      <protection locked="0"/>
    </xf>
    <xf numFmtId="0" fontId="4" fillId="33" borderId="0" xfId="0" applyFont="1" applyFill="1" applyAlignment="1">
      <alignment vertical="center"/>
    </xf>
    <xf numFmtId="0" fontId="4" fillId="33" borderId="29" xfId="0" applyFont="1" applyFill="1" applyBorder="1" applyAlignment="1">
      <alignment horizontal="right"/>
    </xf>
    <xf numFmtId="0" fontId="4" fillId="33" borderId="15" xfId="0" applyFont="1" applyFill="1" applyBorder="1" applyAlignment="1">
      <alignment horizontal="right"/>
    </xf>
    <xf numFmtId="0" fontId="4" fillId="33" borderId="30" xfId="0" applyFont="1" applyFill="1" applyBorder="1" applyAlignment="1">
      <alignment horizontal="right"/>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horizontal="right"/>
      <protection locked="0"/>
    </xf>
    <xf numFmtId="0" fontId="4" fillId="33" borderId="12" xfId="0" applyFont="1" applyFill="1" applyBorder="1" applyAlignment="1">
      <alignment vertical="center"/>
    </xf>
    <xf numFmtId="0" fontId="4" fillId="33" borderId="14" xfId="0" applyFont="1" applyFill="1" applyBorder="1" applyAlignment="1" applyProtection="1">
      <alignment horizontal="right"/>
      <protection locked="0"/>
    </xf>
    <xf numFmtId="0" fontId="4" fillId="33" borderId="15" xfId="0" applyFont="1" applyFill="1" applyBorder="1" applyAlignment="1">
      <alignment horizontal="center"/>
    </xf>
    <xf numFmtId="0" fontId="4" fillId="33" borderId="12" xfId="0" applyFont="1" applyFill="1" applyBorder="1" applyAlignment="1">
      <alignment horizontal="center"/>
    </xf>
    <xf numFmtId="0" fontId="4" fillId="33" borderId="31" xfId="0" applyFont="1" applyFill="1" applyBorder="1" applyAlignment="1">
      <alignment horizontal="right"/>
    </xf>
    <xf numFmtId="0" fontId="4" fillId="33" borderId="30" xfId="0" applyFont="1" applyFill="1" applyBorder="1" applyAlignment="1">
      <alignment horizontal="righ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14" xfId="0" applyFont="1" applyFill="1" applyBorder="1" applyAlignment="1">
      <alignment vertical="center"/>
    </xf>
    <xf numFmtId="0" fontId="4" fillId="33" borderId="14" xfId="0" applyFont="1" applyFill="1" applyBorder="1" applyAlignment="1">
      <alignment horizontal="right" vertical="center"/>
    </xf>
    <xf numFmtId="0" fontId="4" fillId="0" borderId="0" xfId="63" applyFont="1">
      <alignment vertical="center"/>
      <protection/>
    </xf>
    <xf numFmtId="176" fontId="17" fillId="0" borderId="0" xfId="0" applyNumberFormat="1" applyFont="1" applyAlignment="1">
      <alignment vertical="center"/>
    </xf>
    <xf numFmtId="0" fontId="0" fillId="0" borderId="0" xfId="0" applyAlignment="1">
      <alignment horizontal="right"/>
    </xf>
    <xf numFmtId="176" fontId="0" fillId="0" borderId="0" xfId="0" applyNumberFormat="1" applyAlignment="1">
      <alignment horizontal="left"/>
    </xf>
    <xf numFmtId="38" fontId="0" fillId="0" borderId="0" xfId="49" applyFont="1" applyAlignment="1">
      <alignment/>
    </xf>
    <xf numFmtId="0" fontId="0" fillId="0" borderId="0" xfId="0" applyAlignment="1">
      <alignment horizontal="center"/>
    </xf>
    <xf numFmtId="0" fontId="0" fillId="0" borderId="0" xfId="0" applyAlignment="1">
      <alignment horizontal="right" vertical="center"/>
    </xf>
    <xf numFmtId="0" fontId="5" fillId="0" borderId="0" xfId="0" applyFont="1" applyAlignment="1">
      <alignment vertical="center"/>
    </xf>
    <xf numFmtId="6" fontId="0" fillId="0" borderId="0" xfId="49" applyNumberFormat="1" applyFont="1" applyAlignment="1">
      <alignment horizontal="left"/>
    </xf>
    <xf numFmtId="0" fontId="0" fillId="0" borderId="0" xfId="64" applyFont="1" applyAlignment="1">
      <alignment horizontal="left"/>
      <protection/>
    </xf>
    <xf numFmtId="0" fontId="0" fillId="0" borderId="0" xfId="64" applyFont="1">
      <alignment/>
      <protection/>
    </xf>
    <xf numFmtId="195" fontId="24" fillId="0" borderId="0" xfId="64" applyNumberFormat="1" applyFont="1">
      <alignment/>
      <protection/>
    </xf>
    <xf numFmtId="0" fontId="26" fillId="0" borderId="0" xfId="64" applyFont="1" applyAlignment="1">
      <alignment horizontal="right"/>
      <protection/>
    </xf>
    <xf numFmtId="38" fontId="24" fillId="0" borderId="0" xfId="49" applyFont="1" applyAlignment="1">
      <alignment/>
    </xf>
    <xf numFmtId="0" fontId="0" fillId="0" borderId="0" xfId="64" applyFont="1" applyAlignment="1">
      <alignment horizontal="center"/>
      <protection/>
    </xf>
    <xf numFmtId="196" fontId="24" fillId="0" borderId="0" xfId="64" applyNumberFormat="1" applyFont="1">
      <alignment/>
      <protection/>
    </xf>
    <xf numFmtId="0" fontId="24" fillId="0" borderId="0" xfId="64" applyFont="1">
      <alignment/>
      <protection/>
    </xf>
    <xf numFmtId="0" fontId="0" fillId="0" borderId="32" xfId="0" applyBorder="1" applyAlignment="1">
      <alignment vertical="center"/>
    </xf>
    <xf numFmtId="0" fontId="4" fillId="0" borderId="33" xfId="63" applyBorder="1" applyAlignment="1">
      <alignment horizontal="center" vertical="center"/>
      <protection/>
    </xf>
    <xf numFmtId="0" fontId="0" fillId="0" borderId="0" xfId="0" applyBorder="1" applyAlignment="1">
      <alignment vertical="center"/>
    </xf>
    <xf numFmtId="0" fontId="4" fillId="33" borderId="27" xfId="0" applyFont="1" applyFill="1" applyBorder="1" applyAlignment="1" applyProtection="1">
      <alignment horizontal="left" vertical="center"/>
      <protection locked="0"/>
    </xf>
    <xf numFmtId="0" fontId="7" fillId="33" borderId="0" xfId="0" applyFont="1" applyFill="1" applyAlignment="1">
      <alignment vertical="center"/>
    </xf>
    <xf numFmtId="38" fontId="17" fillId="0" borderId="0" xfId="0" applyNumberFormat="1" applyFont="1" applyAlignment="1">
      <alignment vertical="center"/>
    </xf>
    <xf numFmtId="176" fontId="4" fillId="0" borderId="0" xfId="0" applyNumberFormat="1" applyFont="1" applyAlignment="1">
      <alignment horizontal="left"/>
    </xf>
    <xf numFmtId="2" fontId="4" fillId="0" borderId="0" xfId="63" applyNumberFormat="1" applyBorder="1" applyAlignment="1">
      <alignment horizontal="center" vertical="center"/>
      <protection/>
    </xf>
    <xf numFmtId="2" fontId="17" fillId="0" borderId="0" xfId="63" applyNumberFormat="1" applyFont="1" applyBorder="1" applyAlignment="1">
      <alignment horizontal="center" vertical="center"/>
      <protection/>
    </xf>
    <xf numFmtId="2" fontId="22" fillId="0" borderId="0" xfId="63" applyNumberFormat="1" applyFont="1" applyBorder="1" applyAlignment="1">
      <alignment horizontal="center" vertical="center"/>
      <protection/>
    </xf>
    <xf numFmtId="2" fontId="4" fillId="0" borderId="19" xfId="63" applyNumberFormat="1" applyFont="1" applyBorder="1" applyAlignment="1">
      <alignment horizontal="center" vertical="center"/>
      <protection/>
    </xf>
    <xf numFmtId="2" fontId="4" fillId="0" borderId="17" xfId="63" applyNumberFormat="1" applyFont="1" applyBorder="1" applyAlignment="1">
      <alignment horizontal="center" vertical="center"/>
      <protection/>
    </xf>
    <xf numFmtId="2" fontId="4" fillId="0" borderId="20" xfId="63" applyNumberFormat="1" applyFont="1" applyBorder="1" applyAlignment="1">
      <alignment horizontal="center" vertical="center"/>
      <protection/>
    </xf>
    <xf numFmtId="0" fontId="17" fillId="0" borderId="0" xfId="63" applyFont="1" applyAlignment="1">
      <alignment vertical="center"/>
      <protection/>
    </xf>
    <xf numFmtId="0" fontId="0" fillId="0" borderId="0" xfId="0" applyAlignment="1">
      <alignment horizontal="center" vertical="center"/>
    </xf>
    <xf numFmtId="0" fontId="4" fillId="0" borderId="10" xfId="63" applyFont="1" applyBorder="1" applyAlignment="1">
      <alignment horizontal="center" vertical="center"/>
      <protection/>
    </xf>
    <xf numFmtId="0" fontId="4" fillId="0" borderId="22" xfId="63" applyFont="1" applyBorder="1" applyAlignment="1">
      <alignment horizontal="center" vertical="center"/>
      <protection/>
    </xf>
    <xf numFmtId="2" fontId="4" fillId="0" borderId="34" xfId="63" applyNumberFormat="1" applyBorder="1" applyAlignment="1">
      <alignment horizontal="center" vertical="center"/>
      <protection/>
    </xf>
    <xf numFmtId="0" fontId="4" fillId="0" borderId="0" xfId="63" applyFont="1" applyAlignment="1">
      <alignment horizontal="right" vertical="center"/>
      <protection/>
    </xf>
    <xf numFmtId="0" fontId="4" fillId="0" borderId="0" xfId="63" applyFont="1" applyAlignment="1">
      <alignment horizontal="center" vertical="center"/>
      <protection/>
    </xf>
    <xf numFmtId="195" fontId="0" fillId="0" borderId="0" xfId="64" applyNumberFormat="1" applyFont="1">
      <alignment/>
      <protection/>
    </xf>
    <xf numFmtId="0" fontId="0" fillId="0" borderId="18"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3" xfId="0" applyBorder="1" applyAlignment="1">
      <alignment horizontal="center" vertical="center"/>
    </xf>
    <xf numFmtId="0" fontId="24" fillId="0" borderId="33"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 fontId="0" fillId="0" borderId="39" xfId="0" applyNumberFormat="1" applyBorder="1" applyAlignment="1">
      <alignment horizontal="center" vertical="center"/>
    </xf>
    <xf numFmtId="2" fontId="0" fillId="0" borderId="37" xfId="0" applyNumberFormat="1" applyBorder="1" applyAlignment="1">
      <alignment horizontal="center" vertical="center"/>
    </xf>
    <xf numFmtId="0" fontId="24" fillId="0" borderId="37" xfId="0" applyFont="1" applyBorder="1" applyAlignment="1">
      <alignment horizontal="center" vertical="center"/>
    </xf>
    <xf numFmtId="176" fontId="24" fillId="0" borderId="37" xfId="0" applyNumberFormat="1" applyFont="1" applyBorder="1" applyAlignment="1">
      <alignment horizontal="center" vertical="center"/>
    </xf>
    <xf numFmtId="176" fontId="0" fillId="0" borderId="37" xfId="0" applyNumberFormat="1" applyBorder="1" applyAlignment="1">
      <alignment horizontal="center" vertical="center"/>
    </xf>
    <xf numFmtId="1" fontId="0" fillId="0" borderId="41" xfId="0" applyNumberFormat="1" applyBorder="1" applyAlignment="1">
      <alignment horizontal="center" vertical="center"/>
    </xf>
    <xf numFmtId="2" fontId="0" fillId="0" borderId="42" xfId="0" applyNumberFormat="1" applyBorder="1" applyAlignment="1">
      <alignment horizontal="center" vertical="center"/>
    </xf>
    <xf numFmtId="0" fontId="24" fillId="0" borderId="42" xfId="0" applyFont="1" applyBorder="1" applyAlignment="1">
      <alignment horizontal="center" vertical="center"/>
    </xf>
    <xf numFmtId="176" fontId="24" fillId="0" borderId="42" xfId="0" applyNumberFormat="1" applyFont="1" applyBorder="1" applyAlignment="1">
      <alignment horizontal="center" vertical="center"/>
    </xf>
    <xf numFmtId="176" fontId="0" fillId="0" borderId="42" xfId="0" applyNumberFormat="1" applyBorder="1" applyAlignment="1">
      <alignment horizontal="center" vertical="center"/>
    </xf>
    <xf numFmtId="0" fontId="0" fillId="0" borderId="43" xfId="0" applyBorder="1" applyAlignment="1">
      <alignment horizontal="center" vertical="center"/>
    </xf>
    <xf numFmtId="2" fontId="0" fillId="0" borderId="40" xfId="0" applyNumberFormat="1" applyBorder="1" applyAlignment="1">
      <alignment horizontal="center" vertical="center"/>
    </xf>
    <xf numFmtId="0" fontId="0" fillId="0" borderId="41" xfId="0" applyBorder="1" applyAlignment="1">
      <alignment horizontal="center" vertical="center"/>
    </xf>
    <xf numFmtId="2" fontId="0" fillId="0" borderId="43" xfId="0" applyNumberFormat="1"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45" xfId="0" applyBorder="1" applyAlignment="1">
      <alignment horizontal="center" vertical="center"/>
    </xf>
    <xf numFmtId="0" fontId="24" fillId="0" borderId="34" xfId="0" applyFont="1" applyBorder="1" applyAlignment="1">
      <alignment horizontal="center" vertical="center"/>
    </xf>
    <xf numFmtId="0" fontId="24" fillId="0" borderId="0" xfId="0" applyFont="1" applyAlignment="1">
      <alignment vertical="center"/>
    </xf>
    <xf numFmtId="0" fontId="4" fillId="0" borderId="0" xfId="63" applyFont="1" applyAlignment="1">
      <alignment/>
      <protection/>
    </xf>
    <xf numFmtId="0" fontId="11" fillId="35" borderId="0" xfId="61" applyFont="1" applyFill="1" applyAlignment="1">
      <alignment vertical="center"/>
      <protection/>
    </xf>
    <xf numFmtId="0" fontId="33" fillId="36" borderId="0" xfId="61" applyFont="1" applyFill="1" applyAlignment="1">
      <alignment vertical="top"/>
      <protection/>
    </xf>
    <xf numFmtId="0" fontId="11" fillId="36" borderId="0" xfId="61" applyFont="1" applyFill="1" applyAlignment="1">
      <alignment vertical="center"/>
      <protection/>
    </xf>
    <xf numFmtId="0" fontId="11" fillId="36" borderId="0" xfId="61" applyFont="1" applyFill="1" applyBorder="1" applyAlignment="1">
      <alignment vertical="center"/>
      <protection/>
    </xf>
    <xf numFmtId="176" fontId="4" fillId="36" borderId="0" xfId="61" applyNumberFormat="1" applyFont="1" applyFill="1" applyBorder="1" applyAlignment="1">
      <alignment horizontal="center" vertical="center"/>
      <protection/>
    </xf>
    <xf numFmtId="0" fontId="0" fillId="36" borderId="0" xfId="61" applyFont="1" applyFill="1" applyBorder="1" applyAlignment="1">
      <alignment vertical="center"/>
      <protection/>
    </xf>
    <xf numFmtId="0" fontId="4" fillId="36" borderId="0" xfId="61" applyFont="1" applyFill="1" applyBorder="1" applyAlignment="1">
      <alignment horizontal="center" vertical="center"/>
      <protection/>
    </xf>
    <xf numFmtId="0" fontId="1" fillId="36" borderId="0" xfId="61" applyFont="1" applyFill="1" applyBorder="1" applyAlignment="1">
      <alignment vertical="center"/>
      <protection/>
    </xf>
    <xf numFmtId="0" fontId="0" fillId="35" borderId="0" xfId="61" applyFont="1" applyFill="1" applyAlignment="1">
      <alignment horizontal="center" vertical="center"/>
      <protection/>
    </xf>
    <xf numFmtId="0" fontId="0" fillId="36" borderId="0" xfId="61" applyFont="1" applyFill="1" applyAlignment="1">
      <alignment horizontal="center" vertical="center"/>
      <protection/>
    </xf>
    <xf numFmtId="0" fontId="0" fillId="36" borderId="0" xfId="61" applyFont="1" applyFill="1" applyBorder="1" applyAlignment="1">
      <alignment horizontal="center" vertical="center"/>
      <protection/>
    </xf>
    <xf numFmtId="0" fontId="4" fillId="36" borderId="0" xfId="61" applyFont="1" applyFill="1" applyBorder="1" applyAlignment="1">
      <alignment horizontal="left" vertical="center"/>
      <protection/>
    </xf>
    <xf numFmtId="0" fontId="33" fillId="36" borderId="0" xfId="61" applyFont="1" applyFill="1" applyBorder="1" applyAlignment="1">
      <alignment horizontal="center" vertical="center"/>
      <protection/>
    </xf>
    <xf numFmtId="0" fontId="0" fillId="36" borderId="0" xfId="61" applyFont="1" applyFill="1" applyBorder="1" applyAlignment="1">
      <alignment horizontal="left" vertical="center"/>
      <protection/>
    </xf>
    <xf numFmtId="176" fontId="0" fillId="36" borderId="0" xfId="61" applyNumberFormat="1" applyFont="1" applyFill="1" applyBorder="1" applyAlignment="1">
      <alignment horizontal="center" vertical="center"/>
      <protection/>
    </xf>
    <xf numFmtId="0" fontId="33" fillId="36" borderId="0" xfId="61" applyFont="1" applyFill="1" applyBorder="1" applyAlignment="1">
      <alignment horizontal="left" vertical="center"/>
      <protection/>
    </xf>
    <xf numFmtId="0" fontId="0" fillId="36" borderId="0" xfId="61" applyNumberFormat="1" applyFont="1" applyFill="1" applyBorder="1" applyAlignment="1">
      <alignment horizontal="left" vertical="center"/>
      <protection/>
    </xf>
    <xf numFmtId="0" fontId="4" fillId="36" borderId="0" xfId="61" applyFont="1" applyFill="1" applyBorder="1" applyAlignment="1">
      <alignment vertical="center"/>
      <protection/>
    </xf>
    <xf numFmtId="0" fontId="1" fillId="36" borderId="0" xfId="61" applyFont="1" applyFill="1" applyBorder="1" applyAlignment="1">
      <alignment horizontal="left" vertical="center"/>
      <protection/>
    </xf>
    <xf numFmtId="201" fontId="0" fillId="36" borderId="0" xfId="61" applyNumberFormat="1" applyFont="1" applyFill="1" applyBorder="1" applyAlignment="1">
      <alignment horizontal="center" vertical="center"/>
      <protection/>
    </xf>
    <xf numFmtId="0" fontId="34" fillId="36" borderId="0" xfId="61" applyFont="1" applyFill="1" applyBorder="1" applyAlignment="1">
      <alignment horizontal="center" vertical="center"/>
      <protection/>
    </xf>
    <xf numFmtId="176" fontId="4" fillId="35" borderId="0" xfId="61" applyNumberFormat="1" applyFont="1" applyFill="1" applyAlignment="1">
      <alignment horizontal="center" vertical="center"/>
      <protection/>
    </xf>
    <xf numFmtId="0" fontId="0" fillId="35" borderId="0" xfId="61" applyFont="1" applyFill="1" applyAlignment="1">
      <alignment vertical="center"/>
      <protection/>
    </xf>
    <xf numFmtId="0" fontId="1" fillId="36" borderId="0" xfId="61" applyFill="1" applyBorder="1" applyAlignment="1">
      <alignment vertical="center"/>
      <protection/>
    </xf>
    <xf numFmtId="0" fontId="4" fillId="33" borderId="0" xfId="63" applyFont="1" applyFill="1">
      <alignment vertical="center"/>
      <protection/>
    </xf>
    <xf numFmtId="0" fontId="11" fillId="37" borderId="0" xfId="61" applyFont="1" applyFill="1" applyAlignment="1">
      <alignment vertical="center"/>
      <protection/>
    </xf>
    <xf numFmtId="176" fontId="4" fillId="37" borderId="0" xfId="61" applyNumberFormat="1" applyFont="1" applyFill="1" applyAlignment="1">
      <alignment horizontal="center" vertical="center"/>
      <protection/>
    </xf>
    <xf numFmtId="0" fontId="0" fillId="37" borderId="0" xfId="61" applyFont="1" applyFill="1" applyAlignment="1">
      <alignment vertical="center"/>
      <protection/>
    </xf>
    <xf numFmtId="0" fontId="33" fillId="38" borderId="0" xfId="61" applyFont="1" applyFill="1" applyAlignment="1">
      <alignment vertical="top"/>
      <protection/>
    </xf>
    <xf numFmtId="0" fontId="11" fillId="38" borderId="0" xfId="61" applyFont="1" applyFill="1" applyAlignment="1">
      <alignment vertical="center"/>
      <protection/>
    </xf>
    <xf numFmtId="0" fontId="1" fillId="38" borderId="0" xfId="61" applyFont="1" applyFill="1" applyBorder="1" applyAlignment="1">
      <alignment vertical="center"/>
      <protection/>
    </xf>
    <xf numFmtId="0" fontId="11" fillId="38" borderId="0" xfId="61" applyFont="1" applyFill="1" applyBorder="1" applyAlignment="1">
      <alignment vertical="center"/>
      <protection/>
    </xf>
    <xf numFmtId="176" fontId="4" fillId="38" borderId="0" xfId="61" applyNumberFormat="1" applyFont="1" applyFill="1" applyBorder="1" applyAlignment="1">
      <alignment horizontal="center" vertical="center"/>
      <protection/>
    </xf>
    <xf numFmtId="0" fontId="0" fillId="38" borderId="0" xfId="61" applyFont="1" applyFill="1" applyBorder="1" applyAlignment="1">
      <alignment vertical="center"/>
      <protection/>
    </xf>
    <xf numFmtId="0" fontId="0" fillId="37" borderId="0" xfId="61" applyFont="1" applyFill="1" applyAlignment="1">
      <alignment horizontal="center" vertical="center"/>
      <protection/>
    </xf>
    <xf numFmtId="0" fontId="0" fillId="38" borderId="0" xfId="61" applyFont="1" applyFill="1" applyAlignment="1">
      <alignment horizontal="center" vertical="center"/>
      <protection/>
    </xf>
    <xf numFmtId="0" fontId="0" fillId="38" borderId="0" xfId="61" applyFont="1" applyFill="1" applyBorder="1" applyAlignment="1">
      <alignment horizontal="center" vertical="center"/>
      <protection/>
    </xf>
    <xf numFmtId="0" fontId="4" fillId="38" borderId="0" xfId="61" applyFont="1" applyFill="1" applyBorder="1" applyAlignment="1">
      <alignment horizontal="center" vertical="center"/>
      <protection/>
    </xf>
    <xf numFmtId="0" fontId="4" fillId="38" borderId="0" xfId="61" applyFont="1" applyFill="1" applyBorder="1" applyAlignment="1">
      <alignment horizontal="left" vertical="center"/>
      <protection/>
    </xf>
    <xf numFmtId="0" fontId="0" fillId="38" borderId="0" xfId="61" applyFont="1" applyFill="1" applyBorder="1" applyAlignment="1">
      <alignment horizontal="left" vertical="center"/>
      <protection/>
    </xf>
    <xf numFmtId="0" fontId="1" fillId="38" borderId="0" xfId="61" applyFont="1" applyFill="1" applyBorder="1" applyAlignment="1">
      <alignment horizontal="left" vertical="center"/>
      <protection/>
    </xf>
    <xf numFmtId="176" fontId="0" fillId="38" borderId="0" xfId="61" applyNumberFormat="1" applyFont="1" applyFill="1" applyBorder="1" applyAlignment="1">
      <alignment horizontal="center" vertical="center"/>
      <protection/>
    </xf>
    <xf numFmtId="0" fontId="0" fillId="38" borderId="0" xfId="61" applyNumberFormat="1" applyFont="1" applyFill="1" applyBorder="1" applyAlignment="1">
      <alignment horizontal="left" vertical="center"/>
      <protection/>
    </xf>
    <xf numFmtId="0" fontId="4" fillId="38" borderId="0" xfId="61" applyFont="1" applyFill="1" applyBorder="1" applyAlignment="1">
      <alignment vertical="center"/>
      <protection/>
    </xf>
    <xf numFmtId="201" fontId="0" fillId="38" borderId="0" xfId="61" applyNumberFormat="1" applyFont="1" applyFill="1" applyBorder="1" applyAlignment="1">
      <alignment horizontal="center" vertical="center"/>
      <protection/>
    </xf>
    <xf numFmtId="0" fontId="34" fillId="38" borderId="0" xfId="61" applyFont="1" applyFill="1" applyBorder="1" applyAlignment="1">
      <alignment horizontal="center" vertical="center"/>
      <protection/>
    </xf>
    <xf numFmtId="176" fontId="4" fillId="38" borderId="0" xfId="61" applyNumberFormat="1" applyFont="1" applyFill="1" applyBorder="1" applyAlignment="1">
      <alignment horizontal="left" vertical="center"/>
      <protection/>
    </xf>
    <xf numFmtId="0" fontId="11" fillId="39" borderId="0" xfId="61" applyFont="1" applyFill="1" applyAlignment="1">
      <alignment vertical="center"/>
      <protection/>
    </xf>
    <xf numFmtId="0" fontId="0" fillId="39" borderId="0" xfId="61" applyFont="1" applyFill="1" applyAlignment="1">
      <alignment horizontal="center" vertical="center"/>
      <protection/>
    </xf>
    <xf numFmtId="0" fontId="23" fillId="39" borderId="0" xfId="61" applyFont="1" applyFill="1" applyAlignment="1">
      <alignment horizontal="left" vertical="center"/>
      <protection/>
    </xf>
    <xf numFmtId="0" fontId="11" fillId="39" borderId="0" xfId="61" applyFont="1" applyFill="1" applyAlignment="1">
      <alignment horizontal="center" vertical="center"/>
      <protection/>
    </xf>
    <xf numFmtId="0" fontId="0" fillId="39" borderId="0" xfId="61" applyFont="1" applyFill="1" applyAlignment="1">
      <alignment horizontal="left" vertical="center"/>
      <protection/>
    </xf>
    <xf numFmtId="0" fontId="0" fillId="39" borderId="0" xfId="61" applyFont="1" applyFill="1" applyBorder="1" applyAlignment="1">
      <alignment horizontal="left" vertical="center"/>
      <protection/>
    </xf>
    <xf numFmtId="0" fontId="0" fillId="39" borderId="0" xfId="61" applyFont="1" applyFill="1" applyAlignment="1">
      <alignment horizontal="left" vertical="top"/>
      <protection/>
    </xf>
    <xf numFmtId="0" fontId="0" fillId="33" borderId="0" xfId="0" applyFill="1" applyBorder="1" applyAlignment="1">
      <alignment vertical="center"/>
    </xf>
    <xf numFmtId="0" fontId="13" fillId="38" borderId="0" xfId="61" applyFont="1" applyFill="1" applyBorder="1" applyAlignment="1">
      <alignment horizontal="center" vertical="center"/>
      <protection/>
    </xf>
    <xf numFmtId="0" fontId="0" fillId="36" borderId="46" xfId="0" applyFont="1" applyFill="1" applyBorder="1" applyAlignment="1">
      <alignment horizontal="center" vertical="center"/>
    </xf>
    <xf numFmtId="0" fontId="0" fillId="36" borderId="12" xfId="0" applyFont="1" applyFill="1" applyBorder="1" applyAlignment="1">
      <alignment horizontal="center" vertical="center"/>
    </xf>
    <xf numFmtId="0" fontId="1" fillId="38" borderId="0" xfId="61" applyFont="1" applyFill="1" applyBorder="1" applyAlignment="1">
      <alignment horizontal="center" vertical="center"/>
      <protection/>
    </xf>
    <xf numFmtId="0" fontId="37" fillId="39" borderId="0" xfId="61" applyFont="1" applyFill="1" applyAlignment="1">
      <alignment horizontal="left" vertical="center"/>
      <protection/>
    </xf>
    <xf numFmtId="0" fontId="0" fillId="39" borderId="0" xfId="0" applyFill="1" applyAlignment="1">
      <alignment vertical="center"/>
    </xf>
    <xf numFmtId="0" fontId="0" fillId="37" borderId="0" xfId="0" applyFill="1" applyAlignment="1">
      <alignment vertical="center"/>
    </xf>
    <xf numFmtId="0" fontId="7" fillId="37" borderId="0" xfId="0" applyFont="1" applyFill="1" applyAlignment="1">
      <alignment vertical="center"/>
    </xf>
    <xf numFmtId="0" fontId="27" fillId="40" borderId="0" xfId="0" applyFont="1" applyFill="1" applyAlignment="1">
      <alignment vertical="center"/>
    </xf>
    <xf numFmtId="0" fontId="7" fillId="40" borderId="0" xfId="0" applyFont="1" applyFill="1" applyAlignment="1">
      <alignment vertical="center"/>
    </xf>
    <xf numFmtId="0" fontId="7" fillId="40" borderId="0" xfId="0" applyFont="1" applyFill="1" applyAlignment="1">
      <alignment horizontal="right" vertical="center"/>
    </xf>
    <xf numFmtId="186" fontId="7" fillId="40" borderId="0" xfId="0" applyNumberFormat="1" applyFont="1" applyFill="1" applyAlignment="1">
      <alignment vertical="center"/>
    </xf>
    <xf numFmtId="187" fontId="16" fillId="40" borderId="0" xfId="0" applyNumberFormat="1" applyFont="1" applyFill="1" applyAlignment="1">
      <alignment vertical="center"/>
    </xf>
    <xf numFmtId="188" fontId="16" fillId="40" borderId="0" xfId="0" applyNumberFormat="1" applyFont="1" applyFill="1" applyAlignment="1">
      <alignment vertical="center"/>
    </xf>
    <xf numFmtId="0" fontId="16" fillId="40" borderId="0" xfId="0" applyFont="1" applyFill="1" applyAlignment="1">
      <alignment vertical="center"/>
    </xf>
    <xf numFmtId="0" fontId="0" fillId="41" borderId="0" xfId="0" applyFill="1" applyAlignment="1">
      <alignment vertical="center"/>
    </xf>
    <xf numFmtId="0" fontId="0" fillId="36" borderId="0" xfId="0" applyFill="1" applyAlignment="1">
      <alignment vertical="center"/>
    </xf>
    <xf numFmtId="0" fontId="0" fillId="36" borderId="47" xfId="0" applyFill="1" applyBorder="1" applyAlignment="1">
      <alignment vertical="center"/>
    </xf>
    <xf numFmtId="0" fontId="0" fillId="36" borderId="48" xfId="0" applyFill="1" applyBorder="1" applyAlignment="1">
      <alignment horizontal="center" vertical="center"/>
    </xf>
    <xf numFmtId="0" fontId="0" fillId="36" borderId="49" xfId="0" applyFill="1" applyBorder="1" applyAlignment="1">
      <alignment vertical="center"/>
    </xf>
    <xf numFmtId="0" fontId="0" fillId="36" borderId="50" xfId="0" applyFill="1" applyBorder="1" applyAlignment="1">
      <alignment vertical="center"/>
    </xf>
    <xf numFmtId="0" fontId="0" fillId="36" borderId="51" xfId="0" applyFill="1" applyBorder="1" applyAlignment="1">
      <alignment vertical="center"/>
    </xf>
    <xf numFmtId="0" fontId="0" fillId="36" borderId="52" xfId="0" applyFill="1" applyBorder="1" applyAlignment="1">
      <alignment vertical="center"/>
    </xf>
    <xf numFmtId="0" fontId="0" fillId="36" borderId="0" xfId="0" applyFill="1" applyBorder="1" applyAlignment="1">
      <alignment vertical="center"/>
    </xf>
    <xf numFmtId="0" fontId="0" fillId="36" borderId="53" xfId="0" applyFill="1" applyBorder="1" applyAlignment="1">
      <alignment vertical="center"/>
    </xf>
    <xf numFmtId="0" fontId="0" fillId="36" borderId="54" xfId="0" applyFill="1" applyBorder="1" applyAlignment="1">
      <alignment vertical="center"/>
    </xf>
    <xf numFmtId="0" fontId="0" fillId="36" borderId="12" xfId="0" applyFill="1" applyBorder="1" applyAlignment="1">
      <alignment horizontal="distributed" vertical="center"/>
    </xf>
    <xf numFmtId="0" fontId="0" fillId="36" borderId="13" xfId="0" applyFill="1" applyBorder="1" applyAlignment="1">
      <alignment horizontal="center" vertical="center"/>
    </xf>
    <xf numFmtId="0" fontId="0" fillId="36" borderId="12" xfId="0" applyFill="1" applyBorder="1" applyAlignment="1">
      <alignment vertical="center"/>
    </xf>
    <xf numFmtId="0" fontId="0" fillId="36" borderId="55" xfId="0" applyFill="1" applyBorder="1" applyAlignment="1">
      <alignment vertical="center"/>
    </xf>
    <xf numFmtId="0" fontId="0" fillId="36" borderId="13" xfId="0" applyFill="1" applyBorder="1" applyAlignment="1">
      <alignment vertical="center"/>
    </xf>
    <xf numFmtId="0" fontId="0" fillId="36" borderId="56" xfId="0" applyFill="1" applyBorder="1" applyAlignment="1">
      <alignment vertical="center"/>
    </xf>
    <xf numFmtId="0" fontId="0" fillId="36" borderId="14" xfId="0" applyFill="1" applyBorder="1" applyAlignment="1">
      <alignment horizontal="distributed" vertical="center"/>
    </xf>
    <xf numFmtId="0" fontId="0" fillId="36" borderId="11" xfId="0" applyFill="1" applyBorder="1" applyAlignment="1">
      <alignment vertical="center"/>
    </xf>
    <xf numFmtId="0" fontId="0" fillId="36" borderId="14" xfId="0" applyFill="1" applyBorder="1" applyAlignment="1">
      <alignment vertical="center"/>
    </xf>
    <xf numFmtId="0" fontId="0" fillId="36" borderId="57" xfId="0" applyFill="1" applyBorder="1" applyAlignment="1">
      <alignment vertical="center"/>
    </xf>
    <xf numFmtId="0" fontId="4" fillId="42" borderId="0" xfId="0" applyFont="1" applyFill="1" applyAlignment="1">
      <alignment vertical="center"/>
    </xf>
    <xf numFmtId="0" fontId="4" fillId="36" borderId="0" xfId="0" applyFont="1" applyFill="1" applyAlignment="1">
      <alignment vertical="center"/>
    </xf>
    <xf numFmtId="0" fontId="11" fillId="36" borderId="0" xfId="0" applyFont="1" applyFill="1" applyAlignment="1">
      <alignment horizontal="center" vertical="center"/>
    </xf>
    <xf numFmtId="0" fontId="28" fillId="36" borderId="0" xfId="0" applyFont="1" applyFill="1" applyAlignment="1">
      <alignment vertical="center"/>
    </xf>
    <xf numFmtId="0" fontId="11" fillId="36" borderId="0" xfId="0" applyFont="1" applyFill="1" applyAlignment="1">
      <alignment vertical="center"/>
    </xf>
    <xf numFmtId="0" fontId="4" fillId="36" borderId="0" xfId="0" applyFont="1" applyFill="1" applyBorder="1" applyAlignment="1">
      <alignment vertical="center"/>
    </xf>
    <xf numFmtId="0" fontId="17" fillId="36" borderId="0" xfId="0" applyFont="1" applyFill="1" applyBorder="1" applyAlignment="1">
      <alignment horizontal="center" vertical="center"/>
    </xf>
    <xf numFmtId="0" fontId="4" fillId="36" borderId="0" xfId="0" applyFont="1" applyFill="1" applyAlignment="1">
      <alignment/>
    </xf>
    <xf numFmtId="0" fontId="4" fillId="42" borderId="0" xfId="0" applyFont="1" applyFill="1" applyBorder="1" applyAlignment="1">
      <alignment vertical="center"/>
    </xf>
    <xf numFmtId="0" fontId="0" fillId="36" borderId="46" xfId="0" applyFont="1" applyFill="1" applyBorder="1" applyAlignment="1">
      <alignment vertical="center"/>
    </xf>
    <xf numFmtId="0" fontId="4" fillId="36" borderId="46" xfId="0" applyFont="1" applyFill="1" applyBorder="1" applyAlignment="1">
      <alignment horizontal="center" vertical="center"/>
    </xf>
    <xf numFmtId="0" fontId="4" fillId="36" borderId="46" xfId="0" applyFont="1" applyFill="1" applyBorder="1" applyAlignment="1">
      <alignment vertical="center"/>
    </xf>
    <xf numFmtId="0" fontId="0" fillId="36" borderId="58" xfId="0" applyFont="1" applyFill="1" applyBorder="1" applyAlignment="1">
      <alignment vertical="center"/>
    </xf>
    <xf numFmtId="0" fontId="0" fillId="36" borderId="12" xfId="0" applyFont="1" applyFill="1" applyBorder="1" applyAlignment="1">
      <alignment horizontal="left" vertical="center" indent="1"/>
    </xf>
    <xf numFmtId="0" fontId="4" fillId="36" borderId="12" xfId="0" applyFont="1" applyFill="1" applyBorder="1" applyAlignment="1">
      <alignment horizontal="center" vertical="center"/>
    </xf>
    <xf numFmtId="0" fontId="4" fillId="36" borderId="12" xfId="0" applyFont="1" applyFill="1" applyBorder="1" applyAlignment="1">
      <alignment vertical="center"/>
    </xf>
    <xf numFmtId="0" fontId="0" fillId="36" borderId="55" xfId="0" applyFont="1" applyFill="1" applyBorder="1" applyAlignment="1">
      <alignment horizontal="left" vertical="center" indent="1"/>
    </xf>
    <xf numFmtId="0" fontId="0" fillId="36" borderId="59" xfId="0" applyFont="1" applyFill="1" applyBorder="1" applyAlignment="1">
      <alignment horizontal="left" vertical="center" indent="1"/>
    </xf>
    <xf numFmtId="0" fontId="4" fillId="36" borderId="59" xfId="0" applyFont="1" applyFill="1" applyBorder="1" applyAlignment="1">
      <alignment vertical="center"/>
    </xf>
    <xf numFmtId="0" fontId="0" fillId="36" borderId="60" xfId="0" applyFont="1" applyFill="1" applyBorder="1" applyAlignment="1">
      <alignment horizontal="left" vertical="center" indent="1"/>
    </xf>
    <xf numFmtId="0" fontId="0" fillId="36" borderId="61" xfId="0" applyFont="1" applyFill="1" applyBorder="1" applyAlignment="1">
      <alignment vertical="center"/>
    </xf>
    <xf numFmtId="0" fontId="4" fillId="36" borderId="62" xfId="0" applyFont="1" applyFill="1" applyBorder="1" applyAlignment="1">
      <alignment vertical="center"/>
    </xf>
    <xf numFmtId="0" fontId="0" fillId="36" borderId="62" xfId="0" applyFont="1" applyFill="1" applyBorder="1" applyAlignment="1">
      <alignment vertical="center"/>
    </xf>
    <xf numFmtId="0" fontId="0" fillId="36" borderId="56" xfId="0" applyFont="1" applyFill="1" applyBorder="1" applyAlignment="1">
      <alignment vertical="center"/>
    </xf>
    <xf numFmtId="0" fontId="0" fillId="36" borderId="14" xfId="0" applyFont="1" applyFill="1" applyBorder="1" applyAlignment="1">
      <alignment vertical="center"/>
    </xf>
    <xf numFmtId="0" fontId="0" fillId="36" borderId="11" xfId="0" applyFont="1" applyFill="1" applyBorder="1" applyAlignment="1">
      <alignment vertical="center"/>
    </xf>
    <xf numFmtId="0" fontId="0" fillId="36" borderId="14" xfId="0" applyFill="1" applyBorder="1" applyAlignment="1">
      <alignment vertical="center"/>
    </xf>
    <xf numFmtId="0" fontId="0" fillId="36" borderId="57" xfId="0" applyFill="1" applyBorder="1" applyAlignment="1">
      <alignment vertical="center"/>
    </xf>
    <xf numFmtId="0" fontId="4" fillId="42" borderId="0" xfId="0" applyFont="1" applyFill="1" applyAlignment="1" applyProtection="1">
      <alignment vertical="center"/>
      <protection/>
    </xf>
    <xf numFmtId="0" fontId="4" fillId="36" borderId="0" xfId="0" applyFont="1" applyFill="1" applyAlignment="1" applyProtection="1">
      <alignment vertical="center"/>
      <protection/>
    </xf>
    <xf numFmtId="0" fontId="11" fillId="36" borderId="0" xfId="0" applyFont="1" applyFill="1" applyAlignment="1" applyProtection="1">
      <alignment horizontal="center" vertical="center"/>
      <protection/>
    </xf>
    <xf numFmtId="0" fontId="4" fillId="36" borderId="0" xfId="0" applyFont="1" applyFill="1" applyBorder="1" applyAlignment="1" applyProtection="1">
      <alignment vertical="center"/>
      <protection/>
    </xf>
    <xf numFmtId="0" fontId="0" fillId="39" borderId="0" xfId="0" applyFill="1" applyAlignment="1" applyProtection="1">
      <alignment vertical="center"/>
      <protection/>
    </xf>
    <xf numFmtId="0" fontId="28" fillId="36" borderId="0" xfId="0" applyFont="1" applyFill="1" applyAlignment="1" applyProtection="1">
      <alignment vertical="center"/>
      <protection/>
    </xf>
    <xf numFmtId="0" fontId="0" fillId="36" borderId="0" xfId="0" applyFont="1" applyFill="1" applyAlignment="1" applyProtection="1">
      <alignment vertical="center"/>
      <protection/>
    </xf>
    <xf numFmtId="0" fontId="11" fillId="36" borderId="0" xfId="0" applyFont="1" applyFill="1" applyAlignment="1" applyProtection="1">
      <alignment vertical="center"/>
      <protection/>
    </xf>
    <xf numFmtId="0" fontId="17" fillId="36" borderId="0" xfId="0" applyFont="1" applyFill="1" applyBorder="1" applyAlignment="1" applyProtection="1">
      <alignment horizontal="center" vertical="center"/>
      <protection/>
    </xf>
    <xf numFmtId="0" fontId="4" fillId="36" borderId="0" xfId="0" applyFont="1" applyFill="1" applyAlignment="1" applyProtection="1">
      <alignment/>
      <protection/>
    </xf>
    <xf numFmtId="0" fontId="0" fillId="36" borderId="12" xfId="0" applyFont="1" applyFill="1" applyBorder="1" applyAlignment="1" applyProtection="1">
      <alignment horizontal="center" vertical="center"/>
      <protection/>
    </xf>
    <xf numFmtId="0" fontId="0" fillId="36" borderId="12" xfId="0" applyFont="1" applyFill="1" applyBorder="1" applyAlignment="1" applyProtection="1">
      <alignment horizontal="left" vertical="center" indent="1"/>
      <protection/>
    </xf>
    <xf numFmtId="0" fontId="0" fillId="36" borderId="55"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indent="1"/>
      <protection/>
    </xf>
    <xf numFmtId="0" fontId="0" fillId="36" borderId="46" xfId="0" applyFont="1" applyFill="1" applyBorder="1" applyAlignment="1" applyProtection="1">
      <alignment vertical="center"/>
      <protection/>
    </xf>
    <xf numFmtId="0" fontId="0" fillId="36" borderId="46" xfId="0" applyFont="1" applyFill="1" applyBorder="1" applyAlignment="1" applyProtection="1">
      <alignment horizontal="center" vertical="center"/>
      <protection/>
    </xf>
    <xf numFmtId="0" fontId="4" fillId="36" borderId="46" xfId="0" applyFont="1" applyFill="1" applyBorder="1" applyAlignment="1" applyProtection="1">
      <alignment horizontal="center" vertical="center"/>
      <protection/>
    </xf>
    <xf numFmtId="0" fontId="4" fillId="36" borderId="46" xfId="0" applyFont="1" applyFill="1" applyBorder="1" applyAlignment="1" applyProtection="1">
      <alignment vertical="center"/>
      <protection/>
    </xf>
    <xf numFmtId="0" fontId="0" fillId="36" borderId="58" xfId="0" applyFont="1" applyFill="1" applyBorder="1" applyAlignment="1" applyProtection="1">
      <alignment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vertical="center"/>
      <protection/>
    </xf>
    <xf numFmtId="0" fontId="0" fillId="36" borderId="12" xfId="0" applyFont="1" applyFill="1" applyBorder="1" applyAlignment="1" applyProtection="1">
      <alignment vertical="center"/>
      <protection/>
    </xf>
    <xf numFmtId="0" fontId="0" fillId="36" borderId="60" xfId="0" applyFont="1" applyFill="1" applyBorder="1" applyAlignment="1" applyProtection="1">
      <alignment horizontal="left" vertical="center" indent="1"/>
      <protection/>
    </xf>
    <xf numFmtId="0" fontId="0" fillId="36" borderId="61" xfId="0" applyFont="1" applyFill="1" applyBorder="1" applyAlignment="1" applyProtection="1">
      <alignment vertical="center"/>
      <protection/>
    </xf>
    <xf numFmtId="0" fontId="4" fillId="36" borderId="62" xfId="0" applyFont="1" applyFill="1" applyBorder="1" applyAlignment="1" applyProtection="1">
      <alignment vertical="center"/>
      <protection/>
    </xf>
    <xf numFmtId="0" fontId="0" fillId="36" borderId="62" xfId="0" applyFont="1" applyFill="1" applyBorder="1" applyAlignment="1" applyProtection="1">
      <alignment vertical="center"/>
      <protection/>
    </xf>
    <xf numFmtId="0" fontId="0" fillId="36" borderId="54" xfId="0" applyFont="1" applyFill="1" applyBorder="1" applyAlignment="1" applyProtection="1">
      <alignment vertical="center"/>
      <protection/>
    </xf>
    <xf numFmtId="0" fontId="0" fillId="36" borderId="56" xfId="0" applyFont="1" applyFill="1" applyBorder="1" applyAlignment="1" applyProtection="1">
      <alignment vertical="center"/>
      <protection/>
    </xf>
    <xf numFmtId="0" fontId="0" fillId="36" borderId="14" xfId="0" applyFont="1" applyFill="1" applyBorder="1" applyAlignment="1" applyProtection="1">
      <alignment vertical="center"/>
      <protection/>
    </xf>
    <xf numFmtId="0" fontId="3" fillId="36" borderId="63" xfId="0" applyFont="1" applyFill="1" applyBorder="1" applyAlignment="1" applyProtection="1">
      <alignment horizontal="center" vertical="center"/>
      <protection/>
    </xf>
    <xf numFmtId="0" fontId="0" fillId="36" borderId="64" xfId="0" applyFill="1" applyBorder="1" applyAlignment="1" applyProtection="1">
      <alignment horizontal="center" vertical="center"/>
      <protection/>
    </xf>
    <xf numFmtId="0" fontId="0" fillId="36" borderId="64" xfId="0" applyFill="1" applyBorder="1" applyAlignment="1" applyProtection="1">
      <alignment vertical="center"/>
      <protection/>
    </xf>
    <xf numFmtId="0" fontId="0" fillId="36" borderId="65" xfId="0" applyFill="1" applyBorder="1" applyAlignment="1" applyProtection="1">
      <alignment vertical="center"/>
      <protection/>
    </xf>
    <xf numFmtId="0" fontId="0" fillId="36" borderId="11" xfId="0" applyFont="1" applyFill="1" applyBorder="1" applyAlignment="1" applyProtection="1">
      <alignment vertical="center"/>
      <protection/>
    </xf>
    <xf numFmtId="0" fontId="0" fillId="36" borderId="14" xfId="0" applyFill="1" applyBorder="1" applyAlignment="1" applyProtection="1">
      <alignment vertical="center"/>
      <protection/>
    </xf>
    <xf numFmtId="0" fontId="0" fillId="36" borderId="57" xfId="0" applyFill="1" applyBorder="1" applyAlignment="1" applyProtection="1">
      <alignment vertical="center"/>
      <protection/>
    </xf>
    <xf numFmtId="0" fontId="4" fillId="43" borderId="0" xfId="0" applyFont="1" applyFill="1" applyAlignment="1">
      <alignment vertical="center"/>
    </xf>
    <xf numFmtId="0" fontId="4" fillId="43" borderId="0" xfId="0" applyFont="1" applyFill="1" applyBorder="1" applyAlignment="1">
      <alignment vertical="center"/>
    </xf>
    <xf numFmtId="184" fontId="42" fillId="33" borderId="0" xfId="0" applyNumberFormat="1" applyFont="1" applyFill="1" applyBorder="1" applyAlignment="1">
      <alignment vertical="center"/>
    </xf>
    <xf numFmtId="184" fontId="42" fillId="33" borderId="0" xfId="0" applyNumberFormat="1" applyFont="1" applyFill="1" applyAlignment="1">
      <alignment vertical="center"/>
    </xf>
    <xf numFmtId="184" fontId="43" fillId="33" borderId="0" xfId="0" applyNumberFormat="1" applyFont="1" applyFill="1" applyAlignment="1">
      <alignment vertical="center"/>
    </xf>
    <xf numFmtId="184" fontId="43" fillId="33" borderId="0" xfId="0" applyNumberFormat="1" applyFont="1" applyFill="1" applyBorder="1" applyAlignment="1">
      <alignment vertical="center"/>
    </xf>
    <xf numFmtId="0" fontId="0" fillId="44" borderId="0" xfId="0" applyFill="1" applyAlignment="1">
      <alignment vertical="center"/>
    </xf>
    <xf numFmtId="0" fontId="44" fillId="33" borderId="66" xfId="0" applyFont="1" applyFill="1" applyBorder="1" applyAlignment="1" applyProtection="1">
      <alignment horizontal="center" vertical="center"/>
      <protection locked="0"/>
    </xf>
    <xf numFmtId="58" fontId="43" fillId="33" borderId="67" xfId="0" applyNumberFormat="1" applyFont="1" applyFill="1" applyBorder="1" applyAlignment="1" applyProtection="1">
      <alignment horizontal="center" vertical="center"/>
      <protection locked="0"/>
    </xf>
    <xf numFmtId="0" fontId="43" fillId="33" borderId="25" xfId="0" applyFont="1" applyFill="1" applyBorder="1" applyAlignment="1" applyProtection="1">
      <alignment horizontal="center" vertical="center"/>
      <protection locked="0"/>
    </xf>
    <xf numFmtId="0" fontId="8" fillId="33" borderId="0" xfId="0" applyFont="1" applyFill="1" applyBorder="1" applyAlignment="1">
      <alignment horizontal="center" vertical="center"/>
    </xf>
    <xf numFmtId="202" fontId="24" fillId="33" borderId="67" xfId="0" applyNumberFormat="1" applyFont="1" applyFill="1" applyBorder="1" applyAlignment="1">
      <alignment horizontal="left" vertical="center"/>
    </xf>
    <xf numFmtId="202" fontId="24" fillId="33" borderId="24" xfId="0" applyNumberFormat="1" applyFont="1" applyFill="1" applyBorder="1" applyAlignment="1">
      <alignment horizontal="left" vertical="center"/>
    </xf>
    <xf numFmtId="202" fontId="24" fillId="33" borderId="24" xfId="0" applyNumberFormat="1" applyFont="1" applyFill="1" applyBorder="1" applyAlignment="1">
      <alignment horizontal="left" vertical="center" shrinkToFit="1"/>
    </xf>
    <xf numFmtId="202" fontId="17" fillId="33" borderId="25" xfId="0" applyNumberFormat="1" applyFont="1" applyFill="1" applyBorder="1" applyAlignment="1">
      <alignment horizontal="left" vertical="center"/>
    </xf>
    <xf numFmtId="202" fontId="17" fillId="33" borderId="67" xfId="0" applyNumberFormat="1" applyFont="1" applyFill="1" applyBorder="1" applyAlignment="1">
      <alignment vertical="center"/>
    </xf>
    <xf numFmtId="202" fontId="17" fillId="33" borderId="24" xfId="0" applyNumberFormat="1" applyFont="1" applyFill="1" applyBorder="1" applyAlignment="1">
      <alignment vertical="center"/>
    </xf>
    <xf numFmtId="202" fontId="17" fillId="33" borderId="25" xfId="0" applyNumberFormat="1" applyFont="1" applyFill="1" applyBorder="1" applyAlignment="1">
      <alignment vertical="center"/>
    </xf>
    <xf numFmtId="0" fontId="17" fillId="33" borderId="67" xfId="0" applyFont="1" applyFill="1" applyBorder="1" applyAlignment="1">
      <alignment horizontal="center" vertical="center"/>
    </xf>
    <xf numFmtId="0" fontId="17" fillId="33" borderId="24" xfId="0" applyFont="1" applyFill="1" applyBorder="1" applyAlignment="1">
      <alignment vertical="center"/>
    </xf>
    <xf numFmtId="2" fontId="43" fillId="33" borderId="12" xfId="0" applyNumberFormat="1" applyFont="1" applyFill="1" applyBorder="1" applyAlignment="1">
      <alignment horizontal="left" vertical="center" indent="1"/>
    </xf>
    <xf numFmtId="0" fontId="17" fillId="33" borderId="25" xfId="0" applyFont="1" applyFill="1" applyBorder="1" applyAlignment="1">
      <alignment vertical="center"/>
    </xf>
    <xf numFmtId="0" fontId="4" fillId="44" borderId="0" xfId="0" applyFont="1" applyFill="1" applyBorder="1" applyAlignment="1">
      <alignment vertical="center"/>
    </xf>
    <xf numFmtId="0" fontId="5" fillId="44" borderId="0" xfId="0" applyFont="1" applyFill="1" applyBorder="1" applyAlignment="1" applyProtection="1">
      <alignment horizontal="center"/>
      <protection locked="0"/>
    </xf>
    <xf numFmtId="0" fontId="0" fillId="45" borderId="0" xfId="67" applyFill="1" applyAlignment="1">
      <alignment vertical="center"/>
      <protection/>
    </xf>
    <xf numFmtId="0" fontId="6" fillId="33" borderId="0" xfId="67" applyFont="1" applyFill="1" applyAlignment="1">
      <alignment vertical="center"/>
      <protection/>
    </xf>
    <xf numFmtId="0" fontId="0" fillId="33" borderId="0" xfId="67" applyFill="1" applyAlignment="1">
      <alignment vertical="center"/>
      <protection/>
    </xf>
    <xf numFmtId="0" fontId="0" fillId="33" borderId="0" xfId="67" applyFill="1" applyBorder="1" applyAlignment="1">
      <alignment vertical="center"/>
      <protection/>
    </xf>
    <xf numFmtId="0" fontId="0" fillId="33" borderId="0" xfId="67" applyFill="1" applyBorder="1" applyAlignment="1">
      <alignment horizontal="center" vertical="center"/>
      <protection/>
    </xf>
    <xf numFmtId="0" fontId="0" fillId="33" borderId="0" xfId="67" applyFill="1" applyAlignment="1">
      <alignment vertical="top"/>
      <protection/>
    </xf>
    <xf numFmtId="0" fontId="8" fillId="33" borderId="0" xfId="67" applyFont="1" applyFill="1" applyBorder="1" applyAlignment="1">
      <alignment horizontal="left" vertical="top"/>
      <protection/>
    </xf>
    <xf numFmtId="0" fontId="8" fillId="33" borderId="0" xfId="67" applyFont="1" applyFill="1" applyBorder="1" applyAlignment="1">
      <alignment horizontal="left" vertical="center"/>
      <protection/>
    </xf>
    <xf numFmtId="0" fontId="0" fillId="33" borderId="29" xfId="67" applyFill="1" applyBorder="1" applyAlignment="1">
      <alignment vertical="center"/>
      <protection/>
    </xf>
    <xf numFmtId="0" fontId="11" fillId="33" borderId="15" xfId="0" applyFont="1" applyFill="1" applyBorder="1" applyAlignment="1">
      <alignment horizontal="center" vertical="center"/>
    </xf>
    <xf numFmtId="0" fontId="4" fillId="33" borderId="15" xfId="67" applyFont="1" applyFill="1" applyBorder="1" applyAlignment="1">
      <alignment vertical="center"/>
      <protection/>
    </xf>
    <xf numFmtId="0" fontId="0" fillId="33" borderId="15" xfId="67" applyFill="1" applyBorder="1" applyAlignment="1">
      <alignment vertical="center"/>
      <protection/>
    </xf>
    <xf numFmtId="0" fontId="0" fillId="33" borderId="68" xfId="67" applyFill="1" applyBorder="1" applyAlignment="1">
      <alignment vertical="center"/>
      <protection/>
    </xf>
    <xf numFmtId="0" fontId="0" fillId="33" borderId="69" xfId="67" applyFill="1" applyBorder="1" applyAlignment="1">
      <alignment vertical="center"/>
      <protection/>
    </xf>
    <xf numFmtId="0" fontId="11" fillId="33" borderId="70" xfId="0" applyFont="1" applyFill="1" applyBorder="1" applyAlignment="1">
      <alignment horizontal="center" vertical="center"/>
    </xf>
    <xf numFmtId="0" fontId="4" fillId="33" borderId="70" xfId="67" applyFont="1" applyFill="1" applyBorder="1" applyAlignment="1">
      <alignment vertical="center"/>
      <protection/>
    </xf>
    <xf numFmtId="0" fontId="0" fillId="33" borderId="70" xfId="67" applyFill="1" applyBorder="1" applyAlignment="1">
      <alignment vertical="center"/>
      <protection/>
    </xf>
    <xf numFmtId="0" fontId="0" fillId="33" borderId="70" xfId="67" applyFont="1" applyFill="1" applyBorder="1" applyAlignment="1">
      <alignment vertical="center"/>
      <protection/>
    </xf>
    <xf numFmtId="0" fontId="0" fillId="33" borderId="71" xfId="67" applyFill="1" applyBorder="1" applyAlignment="1">
      <alignment vertical="center"/>
      <protection/>
    </xf>
    <xf numFmtId="0" fontId="0" fillId="33" borderId="72" xfId="67" applyFill="1" applyBorder="1" applyAlignment="1">
      <alignment vertical="center"/>
      <protection/>
    </xf>
    <xf numFmtId="0" fontId="4" fillId="33" borderId="10" xfId="67" applyFont="1" applyFill="1" applyBorder="1" applyAlignment="1">
      <alignment vertical="center"/>
      <protection/>
    </xf>
    <xf numFmtId="0" fontId="0" fillId="33" borderId="10" xfId="67" applyFill="1" applyBorder="1" applyAlignment="1">
      <alignment vertical="center"/>
      <protection/>
    </xf>
    <xf numFmtId="0" fontId="0" fillId="33" borderId="10" xfId="67" applyFont="1" applyFill="1" applyBorder="1" applyAlignment="1">
      <alignment vertical="center"/>
      <protection/>
    </xf>
    <xf numFmtId="0" fontId="0" fillId="33" borderId="73" xfId="67" applyFill="1" applyBorder="1" applyAlignment="1">
      <alignment vertical="center"/>
      <protection/>
    </xf>
    <xf numFmtId="0" fontId="0" fillId="33" borderId="31" xfId="67" applyFill="1" applyBorder="1" applyAlignment="1">
      <alignment vertical="center"/>
      <protection/>
    </xf>
    <xf numFmtId="0" fontId="4" fillId="33" borderId="14" xfId="67" applyFont="1" applyFill="1" applyBorder="1" applyAlignment="1">
      <alignment vertical="center"/>
      <protection/>
    </xf>
    <xf numFmtId="0" fontId="0" fillId="33" borderId="14" xfId="67" applyFill="1" applyBorder="1" applyAlignment="1">
      <alignment vertical="center"/>
      <protection/>
    </xf>
    <xf numFmtId="0" fontId="0" fillId="33" borderId="57" xfId="67" applyFill="1" applyBorder="1" applyAlignment="1">
      <alignment vertical="center"/>
      <protection/>
    </xf>
    <xf numFmtId="0" fontId="4" fillId="33" borderId="0" xfId="67" applyFont="1" applyFill="1" applyBorder="1" applyAlignment="1" applyProtection="1">
      <alignment horizontal="center" vertical="center"/>
      <protection locked="0"/>
    </xf>
    <xf numFmtId="0" fontId="4" fillId="33" borderId="0" xfId="67" applyFont="1" applyFill="1" applyBorder="1" applyAlignment="1">
      <alignment vertical="center"/>
      <protection/>
    </xf>
    <xf numFmtId="0" fontId="0" fillId="33" borderId="74" xfId="67" applyFill="1" applyBorder="1" applyAlignment="1">
      <alignment vertical="center"/>
      <protection/>
    </xf>
    <xf numFmtId="0" fontId="4" fillId="33" borderId="15" xfId="67" applyFont="1" applyFill="1" applyBorder="1" applyAlignment="1" applyProtection="1">
      <alignment horizontal="left" vertical="center"/>
      <protection locked="0"/>
    </xf>
    <xf numFmtId="0" fontId="4" fillId="33" borderId="75" xfId="67" applyFont="1" applyFill="1" applyBorder="1" applyAlignment="1" applyProtection="1">
      <alignment horizontal="left" vertical="center"/>
      <protection locked="0"/>
    </xf>
    <xf numFmtId="0" fontId="0" fillId="33" borderId="15" xfId="67" applyFont="1" applyFill="1" applyBorder="1" applyAlignment="1">
      <alignment vertical="center"/>
      <protection/>
    </xf>
    <xf numFmtId="0" fontId="0" fillId="33" borderId="54" xfId="67" applyFill="1" applyBorder="1" applyAlignment="1">
      <alignment vertical="center"/>
      <protection/>
    </xf>
    <xf numFmtId="0" fontId="4" fillId="33" borderId="12" xfId="67" applyFont="1" applyFill="1" applyBorder="1" applyAlignment="1" applyProtection="1">
      <alignment horizontal="left" vertical="center"/>
      <protection locked="0"/>
    </xf>
    <xf numFmtId="0" fontId="4" fillId="33" borderId="12" xfId="67" applyFont="1" applyFill="1" applyBorder="1" applyAlignment="1">
      <alignment vertical="center"/>
      <protection/>
    </xf>
    <xf numFmtId="0" fontId="0" fillId="33" borderId="12" xfId="67" applyFill="1" applyBorder="1" applyAlignment="1">
      <alignment vertical="center"/>
      <protection/>
    </xf>
    <xf numFmtId="0" fontId="4" fillId="33" borderId="13" xfId="67" applyFont="1" applyFill="1" applyBorder="1" applyAlignment="1">
      <alignment vertical="center"/>
      <protection/>
    </xf>
    <xf numFmtId="0" fontId="0" fillId="33" borderId="30" xfId="67" applyFill="1" applyBorder="1" applyAlignment="1">
      <alignment vertical="center"/>
      <protection/>
    </xf>
    <xf numFmtId="0" fontId="0" fillId="33" borderId="12" xfId="67" applyFont="1" applyFill="1" applyBorder="1" applyAlignment="1">
      <alignment vertical="center"/>
      <protection/>
    </xf>
    <xf numFmtId="0" fontId="4" fillId="33" borderId="12" xfId="67" applyFont="1" applyFill="1" applyBorder="1" applyAlignment="1">
      <alignment horizontal="left" vertical="center"/>
      <protection/>
    </xf>
    <xf numFmtId="0" fontId="0" fillId="33" borderId="55" xfId="67" applyFill="1" applyBorder="1" applyAlignment="1">
      <alignment vertical="center"/>
      <protection/>
    </xf>
    <xf numFmtId="0" fontId="0" fillId="33" borderId="76" xfId="67" applyFill="1" applyBorder="1" applyAlignment="1">
      <alignment vertical="center"/>
      <protection/>
    </xf>
    <xf numFmtId="0" fontId="0" fillId="33" borderId="77" xfId="67" applyFill="1" applyBorder="1" applyAlignment="1">
      <alignment vertical="center"/>
      <protection/>
    </xf>
    <xf numFmtId="0" fontId="4" fillId="33" borderId="14" xfId="67" applyFont="1" applyFill="1" applyBorder="1" applyAlignment="1">
      <alignment horizontal="left" vertical="center"/>
      <protection/>
    </xf>
    <xf numFmtId="0" fontId="4" fillId="33" borderId="11" xfId="67" applyFont="1" applyFill="1" applyBorder="1" applyAlignment="1">
      <alignment horizontal="left" vertical="center"/>
      <protection/>
    </xf>
    <xf numFmtId="0" fontId="0" fillId="33" borderId="14" xfId="67" applyFont="1" applyFill="1" applyBorder="1" applyAlignment="1">
      <alignment vertical="center"/>
      <protection/>
    </xf>
    <xf numFmtId="0" fontId="4" fillId="33" borderId="29" xfId="67" applyFont="1" applyFill="1" applyBorder="1" applyAlignment="1">
      <alignment vertical="center"/>
      <protection/>
    </xf>
    <xf numFmtId="0" fontId="0" fillId="33" borderId="75" xfId="67" applyFill="1" applyBorder="1" applyAlignment="1">
      <alignment vertical="center"/>
      <protection/>
    </xf>
    <xf numFmtId="0" fontId="4" fillId="33" borderId="30" xfId="67" applyFont="1" applyFill="1" applyBorder="1" applyAlignment="1">
      <alignment vertical="center"/>
      <protection/>
    </xf>
    <xf numFmtId="0" fontId="0" fillId="33" borderId="13" xfId="67" applyFill="1" applyBorder="1" applyAlignment="1">
      <alignment vertical="center"/>
      <protection/>
    </xf>
    <xf numFmtId="0" fontId="0" fillId="33" borderId="78" xfId="67" applyFill="1" applyBorder="1" applyAlignment="1">
      <alignment vertical="center"/>
      <protection/>
    </xf>
    <xf numFmtId="0" fontId="0" fillId="33" borderId="70" xfId="67" applyFont="1" applyFill="1" applyBorder="1" applyAlignment="1">
      <alignment horizontal="right" vertical="center"/>
      <protection/>
    </xf>
    <xf numFmtId="0" fontId="25" fillId="33" borderId="70" xfId="67" applyFont="1" applyFill="1" applyBorder="1" applyAlignment="1">
      <alignment vertical="center"/>
      <protection/>
    </xf>
    <xf numFmtId="0" fontId="4" fillId="33" borderId="72" xfId="67" applyFont="1" applyFill="1" applyBorder="1" applyAlignment="1">
      <alignment vertical="center"/>
      <protection/>
    </xf>
    <xf numFmtId="0" fontId="0" fillId="33" borderId="79" xfId="67" applyFill="1" applyBorder="1" applyAlignment="1">
      <alignment vertical="center"/>
      <protection/>
    </xf>
    <xf numFmtId="0" fontId="0" fillId="33" borderId="10" xfId="67" applyFont="1" applyFill="1" applyBorder="1" applyAlignment="1">
      <alignment horizontal="right" vertical="center"/>
      <protection/>
    </xf>
    <xf numFmtId="0" fontId="4" fillId="33" borderId="69" xfId="67" applyFont="1" applyFill="1" applyBorder="1" applyAlignment="1">
      <alignment vertical="center"/>
      <protection/>
    </xf>
    <xf numFmtId="0" fontId="0" fillId="33" borderId="80" xfId="67" applyFill="1" applyBorder="1" applyAlignment="1">
      <alignment vertical="center"/>
      <protection/>
    </xf>
    <xf numFmtId="0" fontId="4" fillId="33" borderId="0" xfId="67" applyFont="1" applyFill="1" applyBorder="1" applyAlignment="1">
      <alignment horizontal="right" vertical="center"/>
      <protection/>
    </xf>
    <xf numFmtId="0" fontId="0" fillId="33" borderId="52" xfId="67" applyFill="1" applyBorder="1" applyAlignment="1">
      <alignment vertical="center"/>
      <protection/>
    </xf>
    <xf numFmtId="0" fontId="0" fillId="33" borderId="53" xfId="67" applyFill="1" applyBorder="1" applyAlignment="1">
      <alignment vertical="center"/>
      <protection/>
    </xf>
    <xf numFmtId="0" fontId="4" fillId="33" borderId="81" xfId="67" applyFont="1" applyFill="1" applyBorder="1" applyAlignment="1">
      <alignment horizontal="left" vertical="center"/>
      <protection/>
    </xf>
    <xf numFmtId="9" fontId="24" fillId="33" borderId="32" xfId="42" applyFont="1" applyFill="1" applyBorder="1" applyAlignment="1">
      <alignment horizontal="center" vertical="center"/>
    </xf>
    <xf numFmtId="0" fontId="0" fillId="33" borderId="32" xfId="67" applyFill="1" applyBorder="1" applyAlignment="1">
      <alignment vertical="center"/>
      <protection/>
    </xf>
    <xf numFmtId="0" fontId="4" fillId="33" borderId="32" xfId="67" applyFont="1" applyFill="1" applyBorder="1" applyAlignment="1">
      <alignment horizontal="right" vertical="center"/>
      <protection/>
    </xf>
    <xf numFmtId="0" fontId="0" fillId="33" borderId="82" xfId="67" applyFill="1" applyBorder="1" applyAlignment="1">
      <alignment vertical="center"/>
      <protection/>
    </xf>
    <xf numFmtId="0" fontId="4" fillId="33" borderId="32" xfId="67" applyFont="1" applyFill="1" applyBorder="1" applyAlignment="1">
      <alignment horizontal="left" vertical="center"/>
      <protection/>
    </xf>
    <xf numFmtId="0" fontId="0" fillId="33" borderId="32" xfId="67" applyFont="1" applyFill="1" applyBorder="1" applyAlignment="1">
      <alignment horizontal="right" vertical="center"/>
      <protection/>
    </xf>
    <xf numFmtId="0" fontId="0" fillId="33" borderId="83" xfId="67" applyFill="1" applyBorder="1" applyAlignment="1">
      <alignment vertical="center"/>
      <protection/>
    </xf>
    <xf numFmtId="0" fontId="4" fillId="33" borderId="0" xfId="67" applyFont="1" applyFill="1" applyBorder="1" applyAlignment="1">
      <alignment vertical="top"/>
      <protection/>
    </xf>
    <xf numFmtId="0" fontId="0" fillId="33" borderId="12" xfId="67" applyFont="1" applyFill="1" applyBorder="1" applyAlignment="1">
      <alignment horizontal="left" vertical="center"/>
      <protection/>
    </xf>
    <xf numFmtId="0" fontId="4" fillId="33" borderId="10" xfId="67" applyFont="1" applyFill="1" applyBorder="1" applyAlignment="1">
      <alignment horizontal="right" vertical="center"/>
      <protection/>
    </xf>
    <xf numFmtId="0" fontId="4" fillId="33" borderId="30" xfId="67" applyFont="1" applyFill="1" applyBorder="1" applyAlignment="1">
      <alignment horizontal="left" vertical="center"/>
      <protection/>
    </xf>
    <xf numFmtId="0" fontId="0" fillId="33" borderId="70" xfId="67" applyFont="1" applyFill="1" applyBorder="1" applyAlignment="1">
      <alignment horizontal="center" vertical="center"/>
      <protection/>
    </xf>
    <xf numFmtId="0" fontId="4" fillId="33" borderId="80" xfId="67" applyFont="1" applyFill="1" applyBorder="1" applyAlignment="1">
      <alignment vertical="center"/>
      <protection/>
    </xf>
    <xf numFmtId="0" fontId="4" fillId="33" borderId="81" xfId="67" applyFont="1" applyFill="1" applyBorder="1" applyAlignment="1">
      <alignment vertical="center"/>
      <protection/>
    </xf>
    <xf numFmtId="0" fontId="4" fillId="33" borderId="32" xfId="67" applyFont="1" applyFill="1" applyBorder="1" applyAlignment="1">
      <alignment vertical="center"/>
      <protection/>
    </xf>
    <xf numFmtId="0" fontId="4" fillId="45" borderId="0" xfId="67" applyFont="1" applyFill="1" applyBorder="1" applyAlignment="1" applyProtection="1">
      <alignment horizontal="center" vertical="center"/>
      <protection locked="0"/>
    </xf>
    <xf numFmtId="0" fontId="4" fillId="45" borderId="0" xfId="67" applyFont="1" applyFill="1" applyBorder="1" applyAlignment="1">
      <alignment vertical="center"/>
      <protection/>
    </xf>
    <xf numFmtId="0" fontId="4" fillId="45" borderId="0" xfId="67" applyFont="1" applyFill="1" applyBorder="1" applyAlignment="1">
      <alignment horizontal="right" vertical="center"/>
      <protection/>
    </xf>
    <xf numFmtId="0" fontId="4" fillId="45" borderId="0" xfId="67" applyFont="1" applyFill="1" applyBorder="1" applyAlignment="1">
      <alignment horizontal="left" vertical="center"/>
      <protection/>
    </xf>
    <xf numFmtId="0" fontId="4" fillId="45" borderId="0" xfId="67" applyFont="1" applyFill="1" applyBorder="1" applyAlignment="1">
      <alignment horizontal="left" vertical="center" wrapText="1"/>
      <protection/>
    </xf>
    <xf numFmtId="0" fontId="4" fillId="45" borderId="0" xfId="67" applyFont="1" applyFill="1" applyBorder="1" applyAlignment="1">
      <alignment horizontal="center" vertical="center"/>
      <protection/>
    </xf>
    <xf numFmtId="0" fontId="4" fillId="45" borderId="0" xfId="67" applyFont="1" applyFill="1" applyAlignment="1">
      <alignment vertical="center"/>
      <protection/>
    </xf>
    <xf numFmtId="0" fontId="1" fillId="36" borderId="0" xfId="66" applyFill="1">
      <alignment/>
      <protection/>
    </xf>
    <xf numFmtId="0" fontId="17" fillId="33" borderId="0" xfId="66" applyFont="1" applyFill="1" applyAlignment="1">
      <alignment horizontal="center" vertical="center"/>
      <protection/>
    </xf>
    <xf numFmtId="0" fontId="4" fillId="36" borderId="0" xfId="66" applyFont="1" applyFill="1">
      <alignment/>
      <protection/>
    </xf>
    <xf numFmtId="0" fontId="0" fillId="36" borderId="0" xfId="66" applyFont="1" applyFill="1">
      <alignment/>
      <protection/>
    </xf>
    <xf numFmtId="0" fontId="4" fillId="36" borderId="0" xfId="66" applyFont="1" applyFill="1" applyAlignment="1">
      <alignment vertical="center"/>
      <protection/>
    </xf>
    <xf numFmtId="0" fontId="1" fillId="36" borderId="0" xfId="66" applyFill="1" applyAlignment="1">
      <alignment vertical="center"/>
      <protection/>
    </xf>
    <xf numFmtId="0" fontId="8" fillId="36" borderId="0" xfId="66" applyFont="1" applyFill="1" applyAlignment="1">
      <alignment vertical="center"/>
      <protection/>
    </xf>
    <xf numFmtId="0" fontId="1" fillId="44" borderId="0" xfId="66" applyFill="1">
      <alignment/>
      <protection/>
    </xf>
    <xf numFmtId="0" fontId="8" fillId="36" borderId="0" xfId="66" applyFont="1" applyFill="1">
      <alignment/>
      <protection/>
    </xf>
    <xf numFmtId="0" fontId="14" fillId="36" borderId="0" xfId="66" applyFont="1" applyFill="1">
      <alignment/>
      <protection/>
    </xf>
    <xf numFmtId="0" fontId="4" fillId="36" borderId="47" xfId="66" applyFont="1" applyFill="1" applyBorder="1" applyAlignment="1">
      <alignment horizontal="left" vertical="center" indent="1"/>
      <protection/>
    </xf>
    <xf numFmtId="0" fontId="4" fillId="36" borderId="49" xfId="66" applyFont="1" applyFill="1" applyBorder="1" applyAlignment="1">
      <alignment horizontal="left" vertical="center" indent="1"/>
      <protection/>
    </xf>
    <xf numFmtId="0" fontId="4" fillId="36" borderId="50" xfId="66" applyFont="1" applyFill="1" applyBorder="1" applyAlignment="1">
      <alignment horizontal="left" vertical="center" indent="1"/>
      <protection/>
    </xf>
    <xf numFmtId="0" fontId="4" fillId="36" borderId="51" xfId="66" applyFont="1" applyFill="1" applyBorder="1" applyAlignment="1">
      <alignment horizontal="center" vertical="center"/>
      <protection/>
    </xf>
    <xf numFmtId="0" fontId="4" fillId="36" borderId="29" xfId="66" applyFont="1" applyFill="1" applyBorder="1" applyAlignment="1">
      <alignment horizontal="left" vertical="center" indent="1"/>
      <protection/>
    </xf>
    <xf numFmtId="176" fontId="1" fillId="36" borderId="63" xfId="66" applyNumberFormat="1" applyFont="1" applyFill="1" applyBorder="1" applyAlignment="1">
      <alignment horizontal="center" vertical="center"/>
      <protection/>
    </xf>
    <xf numFmtId="0" fontId="4" fillId="36" borderId="30" xfId="66" applyFont="1" applyFill="1" applyBorder="1" applyAlignment="1">
      <alignment horizontal="left" vertical="center" indent="1"/>
      <protection/>
    </xf>
    <xf numFmtId="176" fontId="1" fillId="36" borderId="84" xfId="66" applyNumberFormat="1" applyFont="1" applyFill="1" applyBorder="1" applyAlignment="1">
      <alignment horizontal="center" vertical="center"/>
      <protection/>
    </xf>
    <xf numFmtId="0" fontId="30" fillId="33" borderId="28" xfId="66" applyFont="1" applyFill="1" applyBorder="1" applyAlignment="1" applyProtection="1">
      <alignment horizontal="center" vertical="center"/>
      <protection locked="0"/>
    </xf>
    <xf numFmtId="0" fontId="4" fillId="36" borderId="31" xfId="66" applyFont="1" applyFill="1" applyBorder="1" applyAlignment="1">
      <alignment horizontal="left" vertical="center" indent="1"/>
      <protection/>
    </xf>
    <xf numFmtId="176" fontId="1" fillId="36" borderId="85" xfId="66" applyNumberFormat="1" applyFont="1" applyFill="1" applyBorder="1" applyAlignment="1">
      <alignment horizontal="center" vertical="center"/>
      <protection/>
    </xf>
    <xf numFmtId="0" fontId="4" fillId="36" borderId="72" xfId="66" applyFont="1" applyFill="1" applyBorder="1" applyAlignment="1">
      <alignment horizontal="left" vertical="center" indent="1"/>
      <protection/>
    </xf>
    <xf numFmtId="176" fontId="1" fillId="36" borderId="86" xfId="66" applyNumberFormat="1" applyFont="1" applyFill="1" applyBorder="1" applyAlignment="1">
      <alignment horizontal="center" vertical="center"/>
      <protection/>
    </xf>
    <xf numFmtId="0" fontId="30" fillId="33" borderId="38" xfId="66" applyFont="1" applyFill="1" applyBorder="1" applyAlignment="1" applyProtection="1">
      <alignment horizontal="center" vertical="center"/>
      <protection locked="0"/>
    </xf>
    <xf numFmtId="0" fontId="4" fillId="36" borderId="69" xfId="66" applyFont="1" applyFill="1" applyBorder="1" applyAlignment="1">
      <alignment horizontal="left" vertical="center" indent="1"/>
      <protection/>
    </xf>
    <xf numFmtId="176" fontId="1" fillId="36" borderId="87" xfId="66" applyNumberFormat="1" applyFont="1" applyFill="1" applyBorder="1" applyAlignment="1">
      <alignment horizontal="center" vertical="center"/>
      <protection/>
    </xf>
    <xf numFmtId="0" fontId="30" fillId="33" borderId="27" xfId="66" applyFont="1" applyFill="1" applyBorder="1" applyAlignment="1" applyProtection="1">
      <alignment horizontal="center" vertical="center"/>
      <protection locked="0"/>
    </xf>
    <xf numFmtId="0" fontId="4" fillId="36" borderId="0" xfId="66" applyFont="1" applyFill="1" applyAlignment="1">
      <alignment horizontal="left" vertical="center" indent="1"/>
      <protection/>
    </xf>
    <xf numFmtId="0" fontId="4" fillId="36" borderId="0" xfId="66" applyFont="1" applyFill="1" applyAlignment="1">
      <alignment horizontal="left" vertical="center" indent="2"/>
      <protection/>
    </xf>
    <xf numFmtId="0" fontId="1" fillId="36" borderId="0" xfId="66" applyFont="1" applyFill="1">
      <alignment/>
      <protection/>
    </xf>
    <xf numFmtId="0" fontId="0" fillId="46" borderId="0" xfId="0" applyFill="1" applyAlignment="1">
      <alignment vertical="center"/>
    </xf>
    <xf numFmtId="0" fontId="4" fillId="33" borderId="47"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53" xfId="0" applyFont="1" applyFill="1" applyBorder="1" applyAlignment="1">
      <alignment vertical="center"/>
    </xf>
    <xf numFmtId="0" fontId="0" fillId="33" borderId="51" xfId="0" applyFill="1" applyBorder="1" applyAlignment="1">
      <alignment vertical="center"/>
    </xf>
    <xf numFmtId="0" fontId="0" fillId="33" borderId="53" xfId="0" applyFill="1" applyBorder="1" applyAlignment="1">
      <alignment vertical="center"/>
    </xf>
    <xf numFmtId="0" fontId="0" fillId="33" borderId="77" xfId="0" applyFill="1" applyBorder="1" applyAlignment="1">
      <alignment vertical="center"/>
    </xf>
    <xf numFmtId="0" fontId="0" fillId="33" borderId="32" xfId="0" applyFill="1" applyBorder="1" applyAlignment="1">
      <alignment vertical="center"/>
    </xf>
    <xf numFmtId="0" fontId="0" fillId="33" borderId="83" xfId="0" applyFill="1" applyBorder="1" applyAlignment="1">
      <alignment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5" xfId="0" applyFont="1" applyFill="1" applyBorder="1" applyAlignment="1">
      <alignment horizontal="center" vertical="center"/>
    </xf>
    <xf numFmtId="0" fontId="0" fillId="47" borderId="0" xfId="0" applyFont="1" applyFill="1" applyBorder="1" applyAlignment="1">
      <alignment vertical="center"/>
    </xf>
    <xf numFmtId="0" fontId="0" fillId="47" borderId="0" xfId="0" applyFont="1" applyFill="1" applyBorder="1" applyAlignment="1" applyProtection="1">
      <alignment horizontal="center" vertical="center"/>
      <protection locked="0"/>
    </xf>
    <xf numFmtId="0" fontId="4" fillId="47" borderId="0" xfId="0" applyFont="1" applyFill="1" applyBorder="1" applyAlignment="1">
      <alignment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4" fillId="47" borderId="0" xfId="0" applyFont="1" applyFill="1" applyBorder="1" applyAlignment="1">
      <alignment horizontal="center"/>
    </xf>
    <xf numFmtId="0" fontId="3" fillId="33" borderId="0" xfId="0" applyFont="1" applyFill="1" applyBorder="1" applyAlignment="1">
      <alignment vertical="center"/>
    </xf>
    <xf numFmtId="176" fontId="2" fillId="47" borderId="0" xfId="0" applyNumberFormat="1" applyFont="1" applyFill="1" applyBorder="1" applyAlignment="1">
      <alignment horizontal="center"/>
    </xf>
    <xf numFmtId="177" fontId="4" fillId="47" borderId="0" xfId="0" applyNumberFormat="1" applyFont="1" applyFill="1" applyBorder="1" applyAlignment="1" applyProtection="1">
      <alignment horizontal="center"/>
      <protection locked="0"/>
    </xf>
    <xf numFmtId="0" fontId="4" fillId="33" borderId="88" xfId="0" applyFont="1" applyFill="1" applyBorder="1" applyAlignment="1">
      <alignment horizontal="center" vertical="center"/>
    </xf>
    <xf numFmtId="0" fontId="4" fillId="33" borderId="89"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40" xfId="0" applyFont="1" applyFill="1" applyBorder="1" applyAlignment="1">
      <alignment horizontal="center" vertical="center"/>
    </xf>
    <xf numFmtId="181" fontId="4" fillId="33" borderId="19" xfId="0" applyNumberFormat="1" applyFont="1" applyFill="1" applyBorder="1" applyAlignment="1">
      <alignment vertical="center"/>
    </xf>
    <xf numFmtId="183" fontId="4" fillId="33" borderId="19" xfId="0" applyNumberFormat="1" applyFont="1" applyFill="1" applyBorder="1" applyAlignment="1">
      <alignment vertical="center"/>
    </xf>
    <xf numFmtId="181" fontId="4" fillId="33" borderId="24" xfId="0" applyNumberFormat="1" applyFont="1" applyFill="1" applyBorder="1" applyAlignment="1">
      <alignment vertical="center"/>
    </xf>
    <xf numFmtId="0" fontId="2" fillId="47" borderId="0" xfId="0" applyFont="1" applyFill="1" applyBorder="1" applyAlignment="1">
      <alignment horizontal="center"/>
    </xf>
    <xf numFmtId="0" fontId="4" fillId="0" borderId="19" xfId="0" applyFont="1" applyFill="1" applyBorder="1" applyAlignment="1">
      <alignment horizontal="center" vertical="center"/>
    </xf>
    <xf numFmtId="0" fontId="4" fillId="47" borderId="0" xfId="0" applyFont="1" applyFill="1" applyBorder="1" applyAlignment="1">
      <alignment vertical="top"/>
    </xf>
    <xf numFmtId="178" fontId="4" fillId="47" borderId="0" xfId="0" applyNumberFormat="1" applyFont="1" applyFill="1" applyBorder="1" applyAlignment="1" applyProtection="1">
      <alignment horizontal="center"/>
      <protection locked="0"/>
    </xf>
    <xf numFmtId="178" fontId="4" fillId="47" borderId="0" xfId="0" applyNumberFormat="1" applyFont="1" applyFill="1" applyBorder="1" applyAlignment="1">
      <alignment vertical="center"/>
    </xf>
    <xf numFmtId="0" fontId="4" fillId="0" borderId="20" xfId="0" applyFont="1" applyFill="1" applyBorder="1" applyAlignment="1">
      <alignment horizontal="center" vertical="center"/>
    </xf>
    <xf numFmtId="181" fontId="4" fillId="33" borderId="18" xfId="0" applyNumberFormat="1" applyFont="1" applyFill="1" applyBorder="1" applyAlignment="1">
      <alignment vertical="center"/>
    </xf>
    <xf numFmtId="183" fontId="4" fillId="33" borderId="18" xfId="0" applyNumberFormat="1" applyFont="1" applyFill="1" applyBorder="1" applyAlignment="1">
      <alignment vertical="center"/>
    </xf>
    <xf numFmtId="0" fontId="4" fillId="47" borderId="0" xfId="0" applyNumberFormat="1" applyFont="1" applyFill="1" applyBorder="1" applyAlignment="1">
      <alignment horizontal="left"/>
    </xf>
    <xf numFmtId="177" fontId="4" fillId="47" borderId="0" xfId="0" applyNumberFormat="1" applyFont="1" applyFill="1" applyBorder="1" applyAlignment="1">
      <alignment horizontal="center"/>
    </xf>
    <xf numFmtId="177" fontId="4" fillId="47" borderId="0" xfId="0" applyNumberFormat="1" applyFont="1" applyFill="1" applyBorder="1" applyAlignment="1">
      <alignment vertical="center"/>
    </xf>
    <xf numFmtId="177" fontId="4" fillId="47" borderId="0" xfId="0" applyNumberFormat="1" applyFont="1" applyFill="1" applyBorder="1" applyAlignment="1" applyProtection="1">
      <alignment horizontal="center" vertical="center"/>
      <protection locked="0"/>
    </xf>
    <xf numFmtId="177" fontId="4" fillId="47" borderId="0" xfId="0" applyNumberFormat="1" applyFont="1" applyFill="1" applyBorder="1" applyAlignment="1">
      <alignment horizontal="center" vertical="center"/>
    </xf>
    <xf numFmtId="0" fontId="48" fillId="47" borderId="0" xfId="0" applyFont="1" applyFill="1" applyAlignment="1">
      <alignment vertical="center"/>
    </xf>
    <xf numFmtId="0" fontId="48" fillId="47" borderId="0" xfId="0" applyFont="1" applyFill="1" applyBorder="1" applyAlignment="1">
      <alignment vertical="center"/>
    </xf>
    <xf numFmtId="0" fontId="4" fillId="47" borderId="0" xfId="0" applyFont="1" applyFill="1" applyBorder="1" applyAlignment="1">
      <alignment vertical="center"/>
    </xf>
    <xf numFmtId="0" fontId="0" fillId="47" borderId="0" xfId="0" applyFont="1" applyFill="1" applyAlignment="1">
      <alignment vertical="center"/>
    </xf>
    <xf numFmtId="181" fontId="4" fillId="0" borderId="19" xfId="0" applyNumberFormat="1" applyFont="1" applyFill="1" applyBorder="1" applyAlignment="1">
      <alignment horizontal="right" vertical="center"/>
    </xf>
    <xf numFmtId="183" fontId="4" fillId="0" borderId="19" xfId="0" applyNumberFormat="1" applyFont="1" applyFill="1" applyBorder="1" applyAlignment="1">
      <alignment horizontal="right" vertical="center"/>
    </xf>
    <xf numFmtId="181" fontId="4" fillId="33" borderId="35" xfId="0" applyNumberFormat="1" applyFont="1" applyFill="1" applyBorder="1" applyAlignment="1">
      <alignment vertical="center"/>
    </xf>
    <xf numFmtId="181" fontId="4" fillId="0" borderId="24" xfId="0" applyNumberFormat="1" applyFont="1" applyFill="1" applyBorder="1" applyAlignment="1">
      <alignment horizontal="right" vertical="center"/>
    </xf>
    <xf numFmtId="181" fontId="4" fillId="0" borderId="20" xfId="0" applyNumberFormat="1" applyFont="1" applyFill="1" applyBorder="1" applyAlignment="1">
      <alignment horizontal="right" vertical="center"/>
    </xf>
    <xf numFmtId="183" fontId="4" fillId="0" borderId="20" xfId="0" applyNumberFormat="1" applyFont="1" applyFill="1" applyBorder="1" applyAlignment="1">
      <alignment horizontal="right" vertical="center"/>
    </xf>
    <xf numFmtId="181" fontId="4" fillId="0" borderId="25" xfId="0" applyNumberFormat="1" applyFont="1" applyFill="1" applyBorder="1" applyAlignment="1">
      <alignment horizontal="right" vertical="center"/>
    </xf>
    <xf numFmtId="0" fontId="28" fillId="33" borderId="0" xfId="0" applyFont="1" applyFill="1" applyBorder="1" applyAlignment="1">
      <alignment vertical="center"/>
    </xf>
    <xf numFmtId="0" fontId="0" fillId="33" borderId="0" xfId="0" applyFont="1" applyFill="1" applyBorder="1" applyAlignment="1">
      <alignment vertical="center"/>
    </xf>
    <xf numFmtId="0" fontId="0" fillId="47" borderId="0" xfId="0" applyFont="1" applyFill="1" applyBorder="1" applyAlignment="1">
      <alignment vertical="center"/>
    </xf>
    <xf numFmtId="0" fontId="0" fillId="47" borderId="0" xfId="0" applyFont="1" applyFill="1" applyAlignment="1">
      <alignment vertical="center"/>
    </xf>
    <xf numFmtId="178" fontId="4" fillId="47" borderId="0" xfId="0" applyNumberFormat="1" applyFont="1" applyFill="1" applyBorder="1" applyAlignment="1">
      <alignment horizontal="center"/>
    </xf>
    <xf numFmtId="177" fontId="0" fillId="47" borderId="0" xfId="0" applyNumberFormat="1" applyFont="1" applyFill="1" applyAlignment="1">
      <alignment vertical="center"/>
    </xf>
    <xf numFmtId="0" fontId="0" fillId="47" borderId="0" xfId="0" applyFont="1" applyFill="1" applyAlignment="1">
      <alignment vertical="center"/>
    </xf>
    <xf numFmtId="179" fontId="4" fillId="47" borderId="0" xfId="0" applyNumberFormat="1" applyFont="1" applyFill="1" applyBorder="1" applyAlignment="1">
      <alignment horizontal="center"/>
    </xf>
    <xf numFmtId="0" fontId="0" fillId="33" borderId="12" xfId="0" applyFont="1" applyFill="1" applyBorder="1" applyAlignment="1" applyProtection="1">
      <alignment horizontal="left" vertical="center" indent="2"/>
      <protection locked="0"/>
    </xf>
    <xf numFmtId="0" fontId="0" fillId="33" borderId="55" xfId="0" applyFont="1" applyFill="1" applyBorder="1" applyAlignment="1" applyProtection="1">
      <alignment horizontal="left" vertical="center" indent="2"/>
      <protection locked="0"/>
    </xf>
    <xf numFmtId="0" fontId="0" fillId="33" borderId="54" xfId="0" applyFont="1" applyFill="1" applyBorder="1" applyAlignment="1" applyProtection="1">
      <alignment horizontal="left" vertical="center" indent="2"/>
      <protection locked="0"/>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6" borderId="12" xfId="0" applyFont="1" applyFill="1" applyBorder="1" applyAlignment="1" applyProtection="1">
      <alignment horizontal="left" vertical="center"/>
      <protection/>
    </xf>
    <xf numFmtId="0" fontId="1" fillId="33" borderId="0" xfId="68" applyFill="1">
      <alignment/>
      <protection/>
    </xf>
    <xf numFmtId="0" fontId="7" fillId="33" borderId="0" xfId="68" applyFont="1" applyFill="1" applyBorder="1" applyAlignment="1">
      <alignment horizontal="center" vertical="center"/>
      <protection/>
    </xf>
    <xf numFmtId="0" fontId="7" fillId="33" borderId="0" xfId="68" applyFont="1" applyFill="1" applyAlignment="1">
      <alignment vertical="center"/>
      <protection/>
    </xf>
    <xf numFmtId="0" fontId="0" fillId="33" borderId="66" xfId="0" applyFont="1" applyFill="1" applyBorder="1" applyAlignment="1">
      <alignment horizontal="center"/>
    </xf>
    <xf numFmtId="0" fontId="0" fillId="33" borderId="0" xfId="0" applyFont="1" applyFill="1" applyAlignment="1">
      <alignment horizontal="center" vertical="center"/>
    </xf>
    <xf numFmtId="0" fontId="0" fillId="33" borderId="66" xfId="0" applyFont="1" applyFill="1" applyBorder="1" applyAlignment="1">
      <alignment horizontal="center" vertical="center"/>
    </xf>
    <xf numFmtId="0" fontId="0" fillId="33" borderId="90" xfId="0" applyFont="1" applyFill="1" applyBorder="1" applyAlignment="1">
      <alignment vertical="center"/>
    </xf>
    <xf numFmtId="180" fontId="0" fillId="33" borderId="91" xfId="0" applyNumberFormat="1" applyFont="1" applyFill="1" applyBorder="1" applyAlignment="1">
      <alignment horizontal="center" vertical="center"/>
    </xf>
    <xf numFmtId="1" fontId="0" fillId="33" borderId="92" xfId="0" applyNumberFormat="1" applyFont="1" applyFill="1" applyBorder="1" applyAlignment="1">
      <alignment horizontal="center" vertical="center"/>
    </xf>
    <xf numFmtId="0" fontId="0" fillId="33" borderId="90" xfId="0" applyFont="1" applyFill="1" applyBorder="1" applyAlignment="1">
      <alignment horizontal="right" vertical="center"/>
    </xf>
    <xf numFmtId="0" fontId="0" fillId="33" borderId="91" xfId="0" applyFont="1" applyFill="1" applyBorder="1" applyAlignment="1" quotePrefix="1">
      <alignment horizontal="center" vertical="center"/>
    </xf>
    <xf numFmtId="0" fontId="0" fillId="33" borderId="91" xfId="0" applyFont="1" applyFill="1" applyBorder="1" applyAlignment="1">
      <alignment horizontal="left" vertical="center"/>
    </xf>
    <xf numFmtId="180" fontId="0" fillId="33" borderId="90" xfId="0" applyNumberFormat="1" applyFont="1" applyFill="1" applyBorder="1" applyAlignment="1">
      <alignment horizontal="right" vertical="center"/>
    </xf>
    <xf numFmtId="0" fontId="0" fillId="33" borderId="90" xfId="0" applyFont="1" applyFill="1" applyBorder="1" applyAlignment="1">
      <alignment horizontal="right"/>
    </xf>
    <xf numFmtId="180" fontId="0" fillId="33" borderId="91" xfId="0" applyNumberFormat="1" applyFont="1" applyFill="1" applyBorder="1" applyAlignment="1">
      <alignment vertical="center"/>
    </xf>
    <xf numFmtId="0" fontId="0" fillId="33" borderId="0" xfId="0" applyFont="1" applyFill="1" applyAlignment="1">
      <alignment horizontal="center"/>
    </xf>
    <xf numFmtId="2" fontId="0" fillId="33" borderId="0" xfId="0" applyNumberFormat="1" applyFont="1" applyFill="1" applyAlignment="1">
      <alignment horizontal="center"/>
    </xf>
    <xf numFmtId="2" fontId="0" fillId="33" borderId="0" xfId="0" applyNumberFormat="1" applyFont="1" applyFill="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horizontal="right" vertical="center"/>
    </xf>
    <xf numFmtId="180" fontId="0" fillId="33" borderId="0" xfId="0" applyNumberFormat="1" applyFont="1" applyFill="1" applyBorder="1" applyAlignment="1">
      <alignment horizontal="center" vertical="center"/>
    </xf>
    <xf numFmtId="0" fontId="0" fillId="33" borderId="0" xfId="0" applyFont="1" applyFill="1" applyBorder="1" applyAlignment="1" quotePrefix="1">
      <alignment horizontal="center" vertical="center"/>
    </xf>
    <xf numFmtId="0" fontId="0" fillId="33" borderId="0" xfId="0" applyFont="1" applyFill="1" applyBorder="1" applyAlignment="1">
      <alignment horizontal="left" vertical="center"/>
    </xf>
    <xf numFmtId="2" fontId="0" fillId="33" borderId="0" xfId="0" applyNumberFormat="1" applyFont="1" applyFill="1" applyBorder="1" applyAlignment="1">
      <alignment horizontal="right" vertical="center"/>
    </xf>
    <xf numFmtId="1" fontId="0" fillId="33" borderId="0" xfId="0" applyNumberFormat="1" applyFont="1" applyFill="1" applyBorder="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2" fontId="0" fillId="33" borderId="0" xfId="0" applyNumberFormat="1" applyFont="1" applyFill="1" applyAlignment="1">
      <alignment vertical="center"/>
    </xf>
    <xf numFmtId="0" fontId="0" fillId="33" borderId="66"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90" xfId="0" applyFont="1" applyFill="1" applyBorder="1" applyAlignment="1">
      <alignment vertical="center"/>
    </xf>
    <xf numFmtId="180" fontId="0" fillId="33" borderId="91" xfId="0" applyNumberFormat="1" applyFont="1" applyFill="1" applyBorder="1" applyAlignment="1">
      <alignment horizontal="center" vertical="center"/>
    </xf>
    <xf numFmtId="1" fontId="0" fillId="33" borderId="92" xfId="0" applyNumberFormat="1" applyFont="1" applyFill="1" applyBorder="1" applyAlignment="1">
      <alignment horizontal="center" vertical="center"/>
    </xf>
    <xf numFmtId="0" fontId="0" fillId="33" borderId="91" xfId="0" applyFont="1" applyFill="1" applyBorder="1" applyAlignment="1">
      <alignment horizontal="left" vertical="center"/>
    </xf>
    <xf numFmtId="0" fontId="0" fillId="33" borderId="0" xfId="0" applyFont="1" applyFill="1" applyAlignment="1">
      <alignment horizontal="center"/>
    </xf>
    <xf numFmtId="0" fontId="7" fillId="33" borderId="0" xfId="0" applyFont="1" applyFill="1" applyAlignment="1">
      <alignment horizontal="center"/>
    </xf>
    <xf numFmtId="199" fontId="7" fillId="33" borderId="0" xfId="49" applyNumberFormat="1" applyFont="1" applyFill="1" applyBorder="1" applyAlignment="1">
      <alignment horizontal="right" vertical="center"/>
    </xf>
    <xf numFmtId="0" fontId="4" fillId="33" borderId="0" xfId="63" applyFill="1">
      <alignment vertical="center"/>
      <protection/>
    </xf>
    <xf numFmtId="0" fontId="4" fillId="33" borderId="0" xfId="63" applyFill="1" applyAlignment="1">
      <alignment horizontal="center" vertical="center"/>
      <protection/>
    </xf>
    <xf numFmtId="189" fontId="4" fillId="33" borderId="0" xfId="63" applyNumberFormat="1" applyFill="1">
      <alignment vertical="center"/>
      <protection/>
    </xf>
    <xf numFmtId="0" fontId="4" fillId="33" borderId="93" xfId="63" applyFont="1" applyFill="1" applyBorder="1">
      <alignment vertical="center"/>
      <protection/>
    </xf>
    <xf numFmtId="0" fontId="4" fillId="33" borderId="63" xfId="63" applyFill="1" applyBorder="1" applyAlignment="1">
      <alignment horizontal="center" vertical="center"/>
      <protection/>
    </xf>
    <xf numFmtId="0" fontId="4" fillId="33" borderId="63" xfId="63" applyFont="1" applyFill="1" applyBorder="1" applyAlignment="1">
      <alignment horizontal="center" vertical="center"/>
      <protection/>
    </xf>
    <xf numFmtId="0" fontId="4" fillId="33" borderId="65" xfId="63" applyFont="1" applyFill="1" applyBorder="1">
      <alignment vertical="center"/>
      <protection/>
    </xf>
    <xf numFmtId="198" fontId="4" fillId="33" borderId="65" xfId="63" applyNumberFormat="1" applyFont="1" applyFill="1" applyBorder="1" applyAlignment="1">
      <alignment horizontal="center" vertical="center"/>
      <protection/>
    </xf>
    <xf numFmtId="198" fontId="4" fillId="33" borderId="65" xfId="63" applyNumberFormat="1" applyFont="1" applyFill="1" applyBorder="1">
      <alignment vertical="center"/>
      <protection/>
    </xf>
    <xf numFmtId="0" fontId="4" fillId="33" borderId="77" xfId="63" applyFill="1" applyBorder="1" applyAlignment="1">
      <alignment horizontal="center" vertical="center"/>
      <protection/>
    </xf>
    <xf numFmtId="192" fontId="17" fillId="33" borderId="49" xfId="63" applyNumberFormat="1" applyFont="1" applyFill="1" applyBorder="1" applyAlignment="1">
      <alignment horizontal="center" vertical="center"/>
      <protection/>
    </xf>
    <xf numFmtId="0" fontId="4" fillId="33" borderId="50" xfId="63" applyFill="1" applyBorder="1">
      <alignment vertical="center"/>
      <protection/>
    </xf>
    <xf numFmtId="0" fontId="4" fillId="33" borderId="0" xfId="63" applyFont="1" applyFill="1" applyBorder="1">
      <alignment vertical="center"/>
      <protection/>
    </xf>
    <xf numFmtId="0" fontId="4" fillId="33" borderId="0" xfId="63" applyFill="1" applyBorder="1">
      <alignment vertical="center"/>
      <protection/>
    </xf>
    <xf numFmtId="0" fontId="4" fillId="33" borderId="53" xfId="63" applyFill="1" applyBorder="1">
      <alignment vertical="center"/>
      <protection/>
    </xf>
    <xf numFmtId="192" fontId="4" fillId="33" borderId="32" xfId="63" applyNumberFormat="1" applyFont="1" applyFill="1" applyBorder="1" applyAlignment="1">
      <alignment horizontal="center" vertical="center"/>
      <protection/>
    </xf>
    <xf numFmtId="197" fontId="4" fillId="33" borderId="83" xfId="63" applyNumberFormat="1" applyFill="1" applyBorder="1" applyAlignment="1">
      <alignment horizontal="center" vertical="center"/>
      <protection/>
    </xf>
    <xf numFmtId="0" fontId="4" fillId="33" borderId="32" xfId="63" applyFont="1" applyFill="1" applyBorder="1">
      <alignment vertical="center"/>
      <protection/>
    </xf>
    <xf numFmtId="0" fontId="4" fillId="33" borderId="32" xfId="63" applyFill="1" applyBorder="1">
      <alignment vertical="center"/>
      <protection/>
    </xf>
    <xf numFmtId="0" fontId="4" fillId="33" borderId="83" xfId="63" applyFill="1" applyBorder="1">
      <alignment vertical="center"/>
      <protection/>
    </xf>
    <xf numFmtId="0" fontId="4" fillId="33" borderId="0" xfId="63" applyFill="1" applyBorder="1" applyAlignment="1">
      <alignment horizontal="center" vertical="center"/>
      <protection/>
    </xf>
    <xf numFmtId="0" fontId="4" fillId="33" borderId="94" xfId="63" applyFill="1" applyBorder="1" applyAlignment="1">
      <alignment horizontal="center" vertical="center"/>
      <protection/>
    </xf>
    <xf numFmtId="0" fontId="4" fillId="33" borderId="95" xfId="63" applyFill="1" applyBorder="1" applyAlignment="1">
      <alignment horizontal="center" vertical="center"/>
      <protection/>
    </xf>
    <xf numFmtId="0" fontId="4" fillId="33" borderId="95" xfId="63" applyFont="1" applyFill="1" applyBorder="1" applyAlignment="1">
      <alignment horizontal="center" vertical="center"/>
      <protection/>
    </xf>
    <xf numFmtId="0" fontId="4" fillId="33" borderId="16" xfId="63" applyFont="1" applyFill="1" applyBorder="1" applyAlignment="1">
      <alignment horizontal="center" vertical="center"/>
      <protection/>
    </xf>
    <xf numFmtId="0" fontId="4" fillId="33" borderId="51" xfId="63" applyFill="1" applyBorder="1" applyAlignment="1">
      <alignment horizontal="center" vertical="center"/>
      <protection/>
    </xf>
    <xf numFmtId="0" fontId="4" fillId="33" borderId="80" xfId="63" applyFill="1" applyBorder="1" applyAlignment="1">
      <alignment horizontal="center" vertical="center"/>
      <protection/>
    </xf>
    <xf numFmtId="0" fontId="4" fillId="33" borderId="96" xfId="63" applyFill="1" applyBorder="1" applyAlignment="1">
      <alignment horizontal="center" vertical="center"/>
      <protection/>
    </xf>
    <xf numFmtId="0" fontId="4" fillId="33" borderId="97" xfId="63" applyFill="1" applyBorder="1" applyAlignment="1">
      <alignment horizontal="center" vertical="center"/>
      <protection/>
    </xf>
    <xf numFmtId="0" fontId="4" fillId="33" borderId="40" xfId="63" applyFill="1" applyBorder="1" applyAlignment="1">
      <alignment horizontal="center" vertical="center"/>
      <protection/>
    </xf>
    <xf numFmtId="1" fontId="4" fillId="33" borderId="80" xfId="63" applyNumberFormat="1" applyFill="1" applyBorder="1" applyAlignment="1">
      <alignment horizontal="center" vertical="center"/>
      <protection/>
    </xf>
    <xf numFmtId="0" fontId="21" fillId="33" borderId="51" xfId="63" applyFont="1" applyFill="1" applyBorder="1" applyAlignment="1">
      <alignment horizontal="center" vertical="center"/>
      <protection/>
    </xf>
    <xf numFmtId="0" fontId="4" fillId="33" borderId="80" xfId="63" applyFont="1" applyFill="1" applyBorder="1" applyAlignment="1">
      <alignment horizontal="center" vertical="center" textRotation="255"/>
      <protection/>
    </xf>
    <xf numFmtId="0" fontId="0" fillId="33" borderId="0" xfId="68" applyFont="1" applyFill="1" applyBorder="1" applyAlignment="1">
      <alignment horizontal="center" vertical="top" textRotation="180"/>
      <protection/>
    </xf>
    <xf numFmtId="0" fontId="4" fillId="33" borderId="98" xfId="63" applyFill="1" applyBorder="1" applyAlignment="1">
      <alignment horizontal="center" vertical="center"/>
      <protection/>
    </xf>
    <xf numFmtId="0" fontId="4" fillId="33" borderId="99" xfId="63" applyFill="1" applyBorder="1" applyAlignment="1">
      <alignment horizontal="center" vertical="center"/>
      <protection/>
    </xf>
    <xf numFmtId="0" fontId="4" fillId="33" borderId="45" xfId="63" applyFill="1" applyBorder="1" applyAlignment="1">
      <alignment horizontal="center" vertical="center"/>
      <protection/>
    </xf>
    <xf numFmtId="1" fontId="4" fillId="33" borderId="40" xfId="63" applyNumberFormat="1" applyFill="1" applyBorder="1" applyAlignment="1">
      <alignment horizontal="center" vertical="center"/>
      <protection/>
    </xf>
    <xf numFmtId="0" fontId="4" fillId="33" borderId="81" xfId="63" applyFill="1" applyBorder="1" applyAlignment="1">
      <alignment horizontal="center" vertical="center"/>
      <protection/>
    </xf>
    <xf numFmtId="0" fontId="4" fillId="33" borderId="43" xfId="63" applyFill="1" applyBorder="1" applyAlignment="1">
      <alignment horizontal="center" vertical="center"/>
      <protection/>
    </xf>
    <xf numFmtId="0" fontId="17" fillId="33" borderId="100" xfId="63" applyFont="1" applyFill="1" applyBorder="1" applyAlignment="1">
      <alignment horizontal="center" vertical="center"/>
      <protection/>
    </xf>
    <xf numFmtId="0" fontId="17" fillId="33" borderId="27" xfId="63" applyFont="1" applyFill="1" applyBorder="1" applyAlignment="1">
      <alignment horizontal="center" vertical="center"/>
      <protection/>
    </xf>
    <xf numFmtId="0" fontId="17" fillId="33" borderId="28" xfId="63" applyFont="1" applyFill="1" applyBorder="1" applyAlignment="1">
      <alignment horizontal="center" vertical="center"/>
      <protection/>
    </xf>
    <xf numFmtId="0" fontId="17" fillId="33" borderId="0" xfId="63" applyFont="1" applyFill="1" applyBorder="1" applyAlignment="1">
      <alignment horizontal="center" vertical="center"/>
      <protection/>
    </xf>
    <xf numFmtId="180" fontId="4" fillId="33" borderId="0" xfId="63" applyNumberFormat="1" applyFill="1" applyBorder="1" applyAlignment="1">
      <alignment horizontal="center" vertical="center"/>
      <protection/>
    </xf>
    <xf numFmtId="2" fontId="4" fillId="33" borderId="0" xfId="63" applyNumberFormat="1" applyFill="1" applyBorder="1" applyAlignment="1">
      <alignment horizontal="center" vertical="center"/>
      <protection/>
    </xf>
    <xf numFmtId="176" fontId="4" fillId="33" borderId="0" xfId="63" applyNumberFormat="1" applyFill="1" applyBorder="1" applyAlignment="1">
      <alignment horizontal="center" vertical="center"/>
      <protection/>
    </xf>
    <xf numFmtId="0" fontId="17" fillId="33" borderId="76" xfId="63" applyFont="1" applyFill="1" applyBorder="1" applyAlignment="1">
      <alignment horizontal="center" vertical="center"/>
      <protection/>
    </xf>
    <xf numFmtId="0" fontId="17" fillId="33" borderId="54" xfId="63" applyFont="1" applyFill="1" applyBorder="1" applyAlignment="1">
      <alignment horizontal="center" vertical="center"/>
      <protection/>
    </xf>
    <xf numFmtId="0" fontId="17" fillId="33" borderId="56" xfId="63" applyFont="1" applyFill="1" applyBorder="1" applyAlignment="1">
      <alignment horizontal="center" vertical="center"/>
      <protection/>
    </xf>
    <xf numFmtId="0" fontId="1" fillId="33" borderId="0" xfId="68" applyFont="1" applyFill="1" applyBorder="1" applyAlignment="1">
      <alignment horizontal="center" vertical="center" textRotation="180"/>
      <protection/>
    </xf>
    <xf numFmtId="0" fontId="0" fillId="39" borderId="0" xfId="62" applyFont="1" applyFill="1">
      <alignment vertical="center"/>
      <protection/>
    </xf>
    <xf numFmtId="0" fontId="12" fillId="36" borderId="0" xfId="0" applyFont="1" applyFill="1" applyAlignment="1" applyProtection="1">
      <alignment horizontal="center" vertical="center"/>
      <protection/>
    </xf>
    <xf numFmtId="0" fontId="0" fillId="36" borderId="0" xfId="0" applyFont="1" applyFill="1" applyBorder="1" applyAlignment="1" applyProtection="1">
      <alignment horizontal="center" vertical="center"/>
      <protection/>
    </xf>
    <xf numFmtId="2" fontId="0" fillId="36" borderId="12" xfId="0" applyNumberFormat="1" applyFont="1" applyFill="1" applyBorder="1" applyAlignment="1" applyProtection="1">
      <alignment horizontal="center" vertical="center"/>
      <protection/>
    </xf>
    <xf numFmtId="0" fontId="49" fillId="36" borderId="0" xfId="0" applyFont="1" applyFill="1" applyAlignment="1" applyProtection="1">
      <alignment horizontal="center"/>
      <protection/>
    </xf>
    <xf numFmtId="0" fontId="0" fillId="36" borderId="0" xfId="0" applyFill="1" applyAlignment="1" applyProtection="1">
      <alignment vertical="center"/>
      <protection/>
    </xf>
    <xf numFmtId="0" fontId="12" fillId="36" borderId="0" xfId="0" applyFont="1" applyFill="1" applyAlignment="1" applyProtection="1">
      <alignment vertical="center"/>
      <protection/>
    </xf>
    <xf numFmtId="0" fontId="1" fillId="48" borderId="0" xfId="0" applyFont="1" applyFill="1" applyAlignment="1">
      <alignment vertical="center"/>
    </xf>
    <xf numFmtId="0" fontId="1" fillId="36" borderId="0" xfId="0" applyFont="1" applyFill="1" applyAlignment="1" applyProtection="1">
      <alignment vertical="center"/>
      <protection/>
    </xf>
    <xf numFmtId="0" fontId="4" fillId="48" borderId="0" xfId="0" applyFont="1" applyFill="1" applyAlignment="1">
      <alignment vertical="center"/>
    </xf>
    <xf numFmtId="0" fontId="38" fillId="36" borderId="0" xfId="67" applyFont="1" applyFill="1" applyAlignment="1" applyProtection="1">
      <alignment horizontal="left"/>
      <protection/>
    </xf>
    <xf numFmtId="0" fontId="1" fillId="36" borderId="0" xfId="67" applyFont="1" applyFill="1" applyAlignment="1" applyProtection="1">
      <alignment horizontal="left"/>
      <protection/>
    </xf>
    <xf numFmtId="0" fontId="50" fillId="36" borderId="0" xfId="0" applyFont="1" applyFill="1" applyAlignment="1" applyProtection="1">
      <alignment vertical="center"/>
      <protection/>
    </xf>
    <xf numFmtId="0" fontId="0" fillId="36" borderId="0" xfId="0" applyFont="1" applyFill="1" applyBorder="1" applyAlignment="1" applyProtection="1">
      <alignment vertical="center"/>
      <protection/>
    </xf>
    <xf numFmtId="0" fontId="0" fillId="36" borderId="0" xfId="0" applyFont="1" applyFill="1" applyBorder="1" applyAlignment="1" applyProtection="1">
      <alignment horizontal="center" vertical="center" textRotation="255"/>
      <protection/>
    </xf>
    <xf numFmtId="0" fontId="39" fillId="36" borderId="74" xfId="0" applyFont="1" applyFill="1" applyBorder="1" applyAlignment="1" applyProtection="1">
      <alignment horizontal="center" vertical="center" textRotation="255"/>
      <protection/>
    </xf>
    <xf numFmtId="0" fontId="39" fillId="36" borderId="68" xfId="0" applyFont="1" applyFill="1" applyBorder="1" applyAlignment="1" applyProtection="1">
      <alignment vertical="center"/>
      <protection/>
    </xf>
    <xf numFmtId="0" fontId="0" fillId="36" borderId="74" xfId="0" applyFill="1" applyBorder="1" applyAlignment="1" applyProtection="1">
      <alignment vertical="center"/>
      <protection/>
    </xf>
    <xf numFmtId="0" fontId="0" fillId="36" borderId="15" xfId="0" applyFill="1" applyBorder="1" applyAlignment="1" applyProtection="1">
      <alignment vertical="center"/>
      <protection/>
    </xf>
    <xf numFmtId="0" fontId="0" fillId="36" borderId="15" xfId="0" applyFill="1" applyBorder="1" applyAlignment="1" applyProtection="1">
      <alignment horizontal="right" vertical="center"/>
      <protection/>
    </xf>
    <xf numFmtId="0" fontId="0" fillId="36" borderId="15" xfId="0" applyFont="1" applyFill="1" applyBorder="1" applyAlignment="1" applyProtection="1">
      <alignment horizontal="center" vertical="center"/>
      <protection/>
    </xf>
    <xf numFmtId="0" fontId="0" fillId="36" borderId="68" xfId="0" applyFont="1" applyFill="1" applyBorder="1" applyAlignment="1" applyProtection="1">
      <alignment horizontal="center" vertical="center"/>
      <protection/>
    </xf>
    <xf numFmtId="0" fontId="0" fillId="36" borderId="0" xfId="0" applyFill="1" applyBorder="1" applyAlignment="1" applyProtection="1">
      <alignment vertical="center"/>
      <protection/>
    </xf>
    <xf numFmtId="0" fontId="39" fillId="36" borderId="54" xfId="0" applyFont="1" applyFill="1" applyBorder="1" applyAlignment="1" applyProtection="1">
      <alignment horizontal="center" vertical="center" textRotation="255"/>
      <protection/>
    </xf>
    <xf numFmtId="0" fontId="39" fillId="36" borderId="55" xfId="0" applyFont="1" applyFill="1" applyBorder="1" applyAlignment="1" applyProtection="1">
      <alignment vertical="center"/>
      <protection/>
    </xf>
    <xf numFmtId="0" fontId="0" fillId="36" borderId="12" xfId="0" applyFill="1" applyBorder="1" applyAlignment="1" applyProtection="1">
      <alignment horizontal="right" vertical="center"/>
      <protection/>
    </xf>
    <xf numFmtId="0" fontId="0" fillId="36" borderId="12" xfId="0" applyFill="1" applyBorder="1" applyAlignment="1" applyProtection="1">
      <alignment vertical="center"/>
      <protection/>
    </xf>
    <xf numFmtId="2" fontId="0" fillId="36" borderId="55" xfId="0" applyNumberFormat="1" applyFont="1" applyFill="1" applyBorder="1" applyAlignment="1" applyProtection="1">
      <alignment horizontal="center" vertical="center"/>
      <protection/>
    </xf>
    <xf numFmtId="2" fontId="0" fillId="36" borderId="0" xfId="0" applyNumberFormat="1" applyFont="1" applyFill="1" applyBorder="1" applyAlignment="1" applyProtection="1">
      <alignment horizontal="center" vertical="center"/>
      <protection/>
    </xf>
    <xf numFmtId="177" fontId="28" fillId="36" borderId="0" xfId="0" applyNumberFormat="1" applyFont="1" applyFill="1" applyBorder="1" applyAlignment="1" applyProtection="1">
      <alignment horizontal="center" vertical="center"/>
      <protection/>
    </xf>
    <xf numFmtId="2" fontId="0" fillId="36" borderId="51" xfId="0" applyNumberFormat="1" applyFont="1" applyFill="1" applyBorder="1" applyAlignment="1" applyProtection="1">
      <alignment horizontal="center" vertical="center"/>
      <protection/>
    </xf>
    <xf numFmtId="0" fontId="0" fillId="36" borderId="0" xfId="0" applyFill="1" applyBorder="1" applyAlignment="1" applyProtection="1">
      <alignment vertical="center"/>
      <protection/>
    </xf>
    <xf numFmtId="0" fontId="0" fillId="36" borderId="51" xfId="0" applyFont="1" applyFill="1" applyBorder="1" applyAlignment="1" applyProtection="1">
      <alignment vertical="center"/>
      <protection/>
    </xf>
    <xf numFmtId="0" fontId="0" fillId="36" borderId="53" xfId="0" applyFont="1" applyFill="1" applyBorder="1" applyAlignment="1" applyProtection="1">
      <alignment vertical="center"/>
      <protection/>
    </xf>
    <xf numFmtId="0" fontId="4" fillId="36" borderId="0" xfId="0" applyFont="1" applyFill="1" applyBorder="1" applyAlignment="1" applyProtection="1">
      <alignment horizontal="center" vertical="center" textRotation="255"/>
      <protection/>
    </xf>
    <xf numFmtId="0" fontId="40" fillId="36" borderId="12" xfId="0" applyFont="1" applyFill="1" applyBorder="1" applyAlignment="1" applyProtection="1">
      <alignment horizontal="center" vertical="center"/>
      <protection/>
    </xf>
    <xf numFmtId="0" fontId="39" fillId="36" borderId="54" xfId="0" applyFont="1" applyFill="1" applyBorder="1" applyAlignment="1" applyProtection="1">
      <alignment vertical="center"/>
      <protection/>
    </xf>
    <xf numFmtId="0" fontId="0" fillId="36" borderId="55" xfId="0" applyFont="1" applyFill="1" applyBorder="1" applyAlignment="1" applyProtection="1">
      <alignment vertical="center"/>
      <protection/>
    </xf>
    <xf numFmtId="2" fontId="0" fillId="36" borderId="76" xfId="0" applyNumberFormat="1" applyFont="1" applyFill="1" applyBorder="1" applyAlignment="1" applyProtection="1">
      <alignment horizontal="center" vertical="center"/>
      <protection/>
    </xf>
    <xf numFmtId="0" fontId="0" fillId="36" borderId="10" xfId="0" applyFont="1" applyFill="1" applyBorder="1" applyAlignment="1" applyProtection="1">
      <alignment vertical="center"/>
      <protection/>
    </xf>
    <xf numFmtId="0" fontId="0" fillId="36" borderId="73" xfId="0" applyFont="1" applyFill="1" applyBorder="1" applyAlignment="1" applyProtection="1">
      <alignment vertical="center"/>
      <protection/>
    </xf>
    <xf numFmtId="0" fontId="40" fillId="36" borderId="54" xfId="0" applyFont="1" applyFill="1" applyBorder="1" applyAlignment="1" applyProtection="1">
      <alignment horizontal="center" vertical="center" textRotation="255"/>
      <protection/>
    </xf>
    <xf numFmtId="0" fontId="40" fillId="36" borderId="12" xfId="0" applyFont="1" applyFill="1" applyBorder="1" applyAlignment="1" applyProtection="1">
      <alignment horizontal="left" vertical="center"/>
      <protection/>
    </xf>
    <xf numFmtId="0" fontId="40" fillId="36" borderId="12" xfId="0" applyFont="1" applyFill="1" applyBorder="1" applyAlignment="1" applyProtection="1">
      <alignment vertical="center"/>
      <protection/>
    </xf>
    <xf numFmtId="0" fontId="0" fillId="36" borderId="54" xfId="0" applyFill="1" applyBorder="1" applyAlignment="1" applyProtection="1">
      <alignment vertical="center"/>
      <protection/>
    </xf>
    <xf numFmtId="0" fontId="0" fillId="36" borderId="55" xfId="0" applyFont="1" applyFill="1" applyBorder="1" applyAlignment="1" applyProtection="1">
      <alignment horizontal="center" vertical="center"/>
      <protection/>
    </xf>
    <xf numFmtId="2" fontId="0" fillId="36" borderId="101" xfId="0" applyNumberFormat="1" applyFont="1" applyFill="1" applyBorder="1" applyAlignment="1" applyProtection="1">
      <alignment horizontal="center" vertical="center"/>
      <protection/>
    </xf>
    <xf numFmtId="0" fontId="0" fillId="36" borderId="70" xfId="0" applyFont="1" applyFill="1" applyBorder="1" applyAlignment="1" applyProtection="1">
      <alignment vertical="center"/>
      <protection/>
    </xf>
    <xf numFmtId="0" fontId="0" fillId="36" borderId="71" xfId="0" applyFont="1" applyFill="1" applyBorder="1" applyAlignment="1" applyProtection="1">
      <alignment vertical="center"/>
      <protection/>
    </xf>
    <xf numFmtId="0" fontId="0" fillId="36" borderId="0" xfId="0" applyFont="1" applyFill="1" applyBorder="1" applyAlignment="1" applyProtection="1">
      <alignment horizontal="left" vertical="center"/>
      <protection/>
    </xf>
    <xf numFmtId="0" fontId="0" fillId="36" borderId="0" xfId="0" applyFont="1" applyFill="1" applyAlignment="1" applyProtection="1">
      <alignment vertical="top"/>
      <protection/>
    </xf>
    <xf numFmtId="0" fontId="39" fillId="36" borderId="54" xfId="0" applyFont="1" applyFill="1" applyBorder="1" applyAlignment="1" applyProtection="1">
      <alignment horizontal="left" vertical="center"/>
      <protection/>
    </xf>
    <xf numFmtId="0" fontId="39" fillId="36" borderId="55" xfId="0" applyFont="1" applyFill="1" applyBorder="1" applyAlignment="1" applyProtection="1">
      <alignment horizontal="left" vertical="center"/>
      <protection/>
    </xf>
    <xf numFmtId="0" fontId="0" fillId="36" borderId="54" xfId="0" applyFont="1" applyFill="1" applyBorder="1" applyAlignment="1" applyProtection="1">
      <alignment horizontal="left" vertical="center"/>
      <protection/>
    </xf>
    <xf numFmtId="0" fontId="0" fillId="36" borderId="55" xfId="0" applyFont="1" applyFill="1" applyBorder="1" applyAlignment="1" applyProtection="1">
      <alignment horizontal="left" vertical="center"/>
      <protection/>
    </xf>
    <xf numFmtId="0" fontId="4" fillId="36" borderId="0" xfId="0" applyFont="1" applyFill="1" applyBorder="1" applyAlignment="1" applyProtection="1">
      <alignment horizontal="center"/>
      <protection/>
    </xf>
    <xf numFmtId="0" fontId="0" fillId="36" borderId="0" xfId="0" applyNumberFormat="1" applyFont="1" applyFill="1" applyBorder="1" applyAlignment="1" applyProtection="1">
      <alignment horizontal="left"/>
      <protection/>
    </xf>
    <xf numFmtId="0" fontId="39" fillId="36" borderId="56" xfId="0" applyNumberFormat="1" applyFont="1" applyFill="1" applyBorder="1" applyAlignment="1" applyProtection="1">
      <alignment horizontal="left" vertical="center"/>
      <protection/>
    </xf>
    <xf numFmtId="0" fontId="39" fillId="36" borderId="57" xfId="0" applyNumberFormat="1" applyFont="1" applyFill="1" applyBorder="1" applyAlignment="1" applyProtection="1">
      <alignment horizontal="left" vertical="center"/>
      <protection/>
    </xf>
    <xf numFmtId="0" fontId="0" fillId="36" borderId="56" xfId="0" applyNumberFormat="1" applyFont="1" applyFill="1" applyBorder="1" applyAlignment="1" applyProtection="1">
      <alignment horizontal="left"/>
      <protection/>
    </xf>
    <xf numFmtId="0" fontId="0" fillId="36" borderId="14" xfId="0" applyNumberFormat="1" applyFont="1" applyFill="1" applyBorder="1" applyAlignment="1" applyProtection="1">
      <alignment horizontal="left"/>
      <protection/>
    </xf>
    <xf numFmtId="0" fontId="0" fillId="36" borderId="14" xfId="0" applyFill="1" applyBorder="1" applyAlignment="1" applyProtection="1">
      <alignment horizontal="right" vertical="center"/>
      <protection/>
    </xf>
    <xf numFmtId="0" fontId="0" fillId="36" borderId="57" xfId="0" applyNumberFormat="1" applyFont="1" applyFill="1" applyBorder="1" applyAlignment="1" applyProtection="1">
      <alignment horizontal="left"/>
      <protection/>
    </xf>
    <xf numFmtId="0" fontId="0" fillId="36" borderId="77" xfId="0" applyNumberFormat="1" applyFont="1" applyFill="1" applyBorder="1" applyAlignment="1" applyProtection="1">
      <alignment horizontal="left"/>
      <protection/>
    </xf>
    <xf numFmtId="0" fontId="0" fillId="36" borderId="32" xfId="0" applyNumberFormat="1" applyFont="1" applyFill="1" applyBorder="1" applyAlignment="1" applyProtection="1">
      <alignment horizontal="left"/>
      <protection/>
    </xf>
    <xf numFmtId="0" fontId="0" fillId="36" borderId="32" xfId="0" applyFill="1" applyBorder="1" applyAlignment="1" applyProtection="1">
      <alignment vertical="center"/>
      <protection/>
    </xf>
    <xf numFmtId="0" fontId="0" fillId="36" borderId="83" xfId="0" applyFill="1" applyBorder="1" applyAlignment="1">
      <alignment vertical="center"/>
    </xf>
    <xf numFmtId="0" fontId="39" fillId="36" borderId="0" xfId="0" applyNumberFormat="1" applyFont="1" applyFill="1" applyBorder="1" applyAlignment="1" applyProtection="1">
      <alignment horizontal="left" vertical="center"/>
      <protection/>
    </xf>
    <xf numFmtId="0" fontId="40" fillId="36" borderId="0" xfId="0" applyFont="1" applyFill="1" applyBorder="1" applyAlignment="1" applyProtection="1">
      <alignment horizontal="distributed" vertical="center"/>
      <protection/>
    </xf>
    <xf numFmtId="0" fontId="0" fillId="36" borderId="0" xfId="0" applyFill="1" applyBorder="1" applyAlignment="1" applyProtection="1">
      <alignment horizontal="right" vertical="center"/>
      <protection/>
    </xf>
    <xf numFmtId="0" fontId="39" fillId="36" borderId="47" xfId="0" applyNumberFormat="1" applyFont="1" applyFill="1" applyBorder="1" applyAlignment="1" applyProtection="1">
      <alignment horizontal="left" vertical="center"/>
      <protection/>
    </xf>
    <xf numFmtId="0" fontId="51" fillId="36" borderId="49" xfId="0" applyFont="1" applyFill="1" applyBorder="1" applyAlignment="1" applyProtection="1">
      <alignment vertical="top"/>
      <protection/>
    </xf>
    <xf numFmtId="0" fontId="40" fillId="36" borderId="49" xfId="0" applyFont="1" applyFill="1" applyBorder="1" applyAlignment="1" applyProtection="1">
      <alignment horizontal="distributed" vertical="center"/>
      <protection/>
    </xf>
    <xf numFmtId="0" fontId="0" fillId="36" borderId="0" xfId="0" applyFont="1" applyFill="1" applyBorder="1" applyAlignment="1" applyProtection="1">
      <alignment/>
      <protection/>
    </xf>
    <xf numFmtId="0" fontId="0" fillId="36" borderId="0" xfId="0" applyFont="1" applyFill="1" applyBorder="1" applyAlignment="1" applyProtection="1">
      <alignment/>
      <protection locked="0"/>
    </xf>
    <xf numFmtId="0" fontId="53" fillId="36" borderId="0" xfId="0" applyFont="1" applyFill="1" applyAlignment="1" applyProtection="1">
      <alignment vertical="center"/>
      <protection/>
    </xf>
    <xf numFmtId="0" fontId="7" fillId="36" borderId="0" xfId="0" applyFont="1" applyFill="1" applyAlignment="1" applyProtection="1">
      <alignment vertical="center"/>
      <protection/>
    </xf>
    <xf numFmtId="0" fontId="0" fillId="36" borderId="0" xfId="0" applyFont="1"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0" fillId="37" borderId="0" xfId="0" applyFont="1" applyFill="1" applyBorder="1" applyAlignment="1" applyProtection="1">
      <alignment horizontal="left"/>
      <protection/>
    </xf>
    <xf numFmtId="0" fontId="4" fillId="37" borderId="0" xfId="0" applyFont="1" applyFill="1" applyAlignment="1">
      <alignment vertical="center"/>
    </xf>
    <xf numFmtId="6" fontId="0" fillId="37" borderId="0" xfId="0" applyNumberFormat="1" applyFont="1" applyFill="1" applyBorder="1" applyAlignment="1" applyProtection="1">
      <alignment/>
      <protection locked="0"/>
    </xf>
    <xf numFmtId="0" fontId="54" fillId="39" borderId="0" xfId="62" applyFont="1" applyFill="1">
      <alignment vertical="center"/>
      <protection/>
    </xf>
    <xf numFmtId="0" fontId="40" fillId="33" borderId="49" xfId="0" applyFont="1" applyFill="1" applyBorder="1" applyAlignment="1" applyProtection="1">
      <alignment horizontal="distributed" vertical="center"/>
      <protection locked="0"/>
    </xf>
    <xf numFmtId="0" fontId="39" fillId="33" borderId="49" xfId="0" applyNumberFormat="1" applyFont="1" applyFill="1" applyBorder="1" applyAlignment="1" applyProtection="1">
      <alignment horizontal="left" vertical="center"/>
      <protection locked="0"/>
    </xf>
    <xf numFmtId="0" fontId="0" fillId="33" borderId="49" xfId="0" applyNumberFormat="1" applyFont="1" applyFill="1" applyBorder="1" applyAlignment="1" applyProtection="1">
      <alignment horizontal="left"/>
      <protection locked="0"/>
    </xf>
    <xf numFmtId="0" fontId="0" fillId="33" borderId="49" xfId="0" applyFill="1" applyBorder="1" applyAlignment="1" applyProtection="1">
      <alignment horizontal="right" vertical="center"/>
      <protection locked="0"/>
    </xf>
    <xf numFmtId="0" fontId="0" fillId="33" borderId="49" xfId="0" applyFill="1" applyBorder="1" applyAlignment="1" applyProtection="1">
      <alignment vertical="center"/>
      <protection locked="0"/>
    </xf>
    <xf numFmtId="0" fontId="0" fillId="33" borderId="49" xfId="0" applyFont="1" applyFill="1" applyBorder="1" applyAlignment="1" applyProtection="1">
      <alignment horizontal="center" vertical="center"/>
      <protection locked="0"/>
    </xf>
    <xf numFmtId="0" fontId="0" fillId="33" borderId="50" xfId="0" applyFill="1" applyBorder="1" applyAlignment="1" applyProtection="1">
      <alignment vertical="center"/>
      <protection locked="0"/>
    </xf>
    <xf numFmtId="0" fontId="39" fillId="33" borderId="51" xfId="0" applyNumberFormat="1" applyFont="1" applyFill="1" applyBorder="1" applyAlignment="1" applyProtection="1">
      <alignment horizontal="left" vertical="center"/>
      <protection locked="0"/>
    </xf>
    <xf numFmtId="0" fontId="52" fillId="33" borderId="0" xfId="0" applyFont="1" applyFill="1" applyBorder="1" applyAlignment="1" applyProtection="1">
      <alignment vertical="top"/>
      <protection locked="0"/>
    </xf>
    <xf numFmtId="0" fontId="40" fillId="33" borderId="0" xfId="0" applyFont="1" applyFill="1" applyBorder="1" applyAlignment="1" applyProtection="1">
      <alignment horizontal="distributed" vertical="center"/>
      <protection locked="0"/>
    </xf>
    <xf numFmtId="0" fontId="39" fillId="33" borderId="0" xfId="0" applyNumberFormat="1" applyFont="1" applyFill="1" applyBorder="1" applyAlignment="1" applyProtection="1">
      <alignment horizontal="left" vertical="center"/>
      <protection locked="0"/>
    </xf>
    <xf numFmtId="0" fontId="0" fillId="33" borderId="0" xfId="0" applyNumberFormat="1" applyFont="1" applyFill="1" applyBorder="1" applyAlignment="1" applyProtection="1">
      <alignment horizontal="left"/>
      <protection locked="0"/>
    </xf>
    <xf numFmtId="0" fontId="0" fillId="33" borderId="0" xfId="0" applyFill="1" applyBorder="1" applyAlignment="1" applyProtection="1">
      <alignment horizontal="right" vertical="center"/>
      <protection locked="0"/>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53" xfId="0" applyFill="1" applyBorder="1" applyAlignment="1" applyProtection="1">
      <alignment vertical="center"/>
      <protection locked="0"/>
    </xf>
    <xf numFmtId="0" fontId="39" fillId="33" borderId="77" xfId="0" applyNumberFormat="1" applyFont="1" applyFill="1" applyBorder="1" applyAlignment="1" applyProtection="1">
      <alignment horizontal="left" vertical="center"/>
      <protection locked="0"/>
    </xf>
    <xf numFmtId="0" fontId="40" fillId="33" borderId="32" xfId="0" applyFont="1" applyFill="1" applyBorder="1" applyAlignment="1" applyProtection="1">
      <alignment horizontal="distributed" vertical="center"/>
      <protection locked="0"/>
    </xf>
    <xf numFmtId="0" fontId="39" fillId="33" borderId="32" xfId="0" applyNumberFormat="1" applyFont="1" applyFill="1" applyBorder="1" applyAlignment="1" applyProtection="1">
      <alignment horizontal="left" vertical="center"/>
      <protection locked="0"/>
    </xf>
    <xf numFmtId="0" fontId="0" fillId="33" borderId="32" xfId="0" applyNumberFormat="1" applyFont="1" applyFill="1" applyBorder="1" applyAlignment="1" applyProtection="1">
      <alignment horizontal="left"/>
      <protection locked="0"/>
    </xf>
    <xf numFmtId="0" fontId="0" fillId="33" borderId="32" xfId="0" applyFill="1" applyBorder="1" applyAlignment="1" applyProtection="1">
      <alignment horizontal="right" vertical="center"/>
      <protection locked="0"/>
    </xf>
    <xf numFmtId="0" fontId="0" fillId="33" borderId="32" xfId="0" applyFill="1" applyBorder="1" applyAlignment="1" applyProtection="1">
      <alignment vertical="center"/>
      <protection locked="0"/>
    </xf>
    <xf numFmtId="0" fontId="0" fillId="33" borderId="32" xfId="0" applyFont="1" applyFill="1" applyBorder="1" applyAlignment="1" applyProtection="1">
      <alignment horizontal="center" vertical="center"/>
      <protection locked="0"/>
    </xf>
    <xf numFmtId="0" fontId="0" fillId="33" borderId="83" xfId="0" applyFill="1" applyBorder="1" applyAlignment="1" applyProtection="1">
      <alignment vertical="center"/>
      <protection locked="0"/>
    </xf>
    <xf numFmtId="0" fontId="8" fillId="36" borderId="0" xfId="66" applyFont="1" applyFill="1" applyAlignment="1">
      <alignment horizontal="left" vertical="center"/>
      <protection/>
    </xf>
    <xf numFmtId="0" fontId="0" fillId="36" borderId="0" xfId="0" applyFill="1" applyAlignment="1">
      <alignment horizontal="center" vertical="center"/>
    </xf>
    <xf numFmtId="49" fontId="0" fillId="36" borderId="0" xfId="0" applyNumberFormat="1" applyFill="1" applyAlignment="1">
      <alignment horizontal="center" vertical="center"/>
    </xf>
    <xf numFmtId="0" fontId="8" fillId="36" borderId="0" xfId="66" applyFont="1" applyFill="1" applyAlignment="1">
      <alignment/>
      <protection/>
    </xf>
    <xf numFmtId="0" fontId="14" fillId="36" borderId="0" xfId="66" applyFont="1" applyFill="1" applyAlignment="1">
      <alignment vertical="center"/>
      <protection/>
    </xf>
    <xf numFmtId="0" fontId="1" fillId="36" borderId="0" xfId="66" applyFont="1" applyFill="1" applyBorder="1" applyAlignment="1">
      <alignment horizontal="center" vertical="center"/>
      <protection/>
    </xf>
    <xf numFmtId="0" fontId="30" fillId="33" borderId="26" xfId="66" applyFont="1" applyFill="1" applyBorder="1" applyAlignment="1" applyProtection="1">
      <alignment horizontal="center" vertical="center"/>
      <protection locked="0"/>
    </xf>
    <xf numFmtId="0" fontId="30" fillId="33" borderId="100" xfId="66" applyFont="1" applyFill="1" applyBorder="1" applyAlignment="1" applyProtection="1">
      <alignment horizontal="center" vertical="center"/>
      <protection locked="0"/>
    </xf>
    <xf numFmtId="0" fontId="8" fillId="36" borderId="0" xfId="66" applyFont="1" applyFill="1" applyAlignment="1">
      <alignment horizontal="right" vertical="center"/>
      <protection/>
    </xf>
    <xf numFmtId="203" fontId="8" fillId="36" borderId="0" xfId="66" applyNumberFormat="1" applyFont="1" applyFill="1" applyAlignment="1">
      <alignment horizontal="left" vertical="center"/>
      <protection/>
    </xf>
    <xf numFmtId="0" fontId="4" fillId="45" borderId="0" xfId="65" applyFont="1" applyFill="1">
      <alignment/>
      <protection/>
    </xf>
    <xf numFmtId="0" fontId="4" fillId="48" borderId="0" xfId="65" applyFont="1" applyFill="1">
      <alignment/>
      <protection/>
    </xf>
    <xf numFmtId="0" fontId="8" fillId="36" borderId="0" xfId="66" applyFont="1" applyFill="1" applyAlignment="1">
      <alignment horizontal="left"/>
      <protection/>
    </xf>
    <xf numFmtId="0" fontId="4" fillId="48" borderId="47" xfId="65" applyFont="1" applyFill="1" applyBorder="1" applyAlignment="1">
      <alignment horizontal="left" vertical="distributed"/>
      <protection/>
    </xf>
    <xf numFmtId="0" fontId="4" fillId="48" borderId="49" xfId="65" applyFont="1" applyFill="1" applyBorder="1" applyAlignment="1">
      <alignment horizontal="left" vertical="distributed"/>
      <protection/>
    </xf>
    <xf numFmtId="0" fontId="4" fillId="48" borderId="50" xfId="65" applyFont="1" applyFill="1" applyBorder="1" applyAlignment="1">
      <alignment horizontal="left" vertical="distributed"/>
      <protection/>
    </xf>
    <xf numFmtId="0" fontId="4" fillId="48" borderId="26" xfId="65" applyFont="1" applyFill="1" applyBorder="1" applyAlignment="1">
      <alignment horizontal="center" vertical="center"/>
      <protection/>
    </xf>
    <xf numFmtId="0" fontId="4" fillId="48" borderId="75" xfId="65" applyFont="1" applyFill="1" applyBorder="1" applyAlignment="1">
      <alignment horizontal="center" vertical="center"/>
      <protection/>
    </xf>
    <xf numFmtId="0" fontId="4" fillId="48" borderId="102" xfId="65" applyFont="1" applyFill="1" applyBorder="1" applyAlignment="1">
      <alignment horizontal="center" vertical="center"/>
      <protection/>
    </xf>
    <xf numFmtId="0" fontId="4" fillId="48" borderId="29" xfId="65" applyFont="1" applyFill="1" applyBorder="1" applyAlignment="1">
      <alignment horizontal="center" vertical="center"/>
      <protection/>
    </xf>
    <xf numFmtId="0" fontId="4" fillId="48" borderId="68" xfId="65" applyFont="1" applyFill="1" applyBorder="1" applyAlignment="1">
      <alignment horizontal="center" vertical="center"/>
      <protection/>
    </xf>
    <xf numFmtId="0" fontId="4" fillId="48" borderId="77" xfId="65" applyFont="1" applyFill="1" applyBorder="1" applyAlignment="1">
      <alignment horizontal="left" vertical="distributed"/>
      <protection/>
    </xf>
    <xf numFmtId="0" fontId="4" fillId="48" borderId="32" xfId="65" applyFont="1" applyFill="1" applyBorder="1" applyAlignment="1">
      <alignment horizontal="left" vertical="center"/>
      <protection/>
    </xf>
    <xf numFmtId="0" fontId="4" fillId="48" borderId="83" xfId="65" applyFont="1" applyFill="1" applyBorder="1" applyAlignment="1">
      <alignment horizontal="left" vertical="distributed"/>
      <protection/>
    </xf>
    <xf numFmtId="0" fontId="4" fillId="48" borderId="71" xfId="65" applyFont="1" applyFill="1" applyBorder="1" applyAlignment="1">
      <alignment horizontal="center" vertical="distributed"/>
      <protection/>
    </xf>
    <xf numFmtId="49" fontId="4" fillId="48" borderId="102" xfId="65" applyNumberFormat="1" applyFont="1" applyFill="1" applyBorder="1" applyAlignment="1">
      <alignment horizontal="center" vertical="center"/>
      <protection/>
    </xf>
    <xf numFmtId="0" fontId="4" fillId="48" borderId="67" xfId="65" applyFont="1" applyFill="1" applyBorder="1" applyAlignment="1">
      <alignment horizontal="center" vertical="distributed"/>
      <protection/>
    </xf>
    <xf numFmtId="2" fontId="4" fillId="48" borderId="68" xfId="65" applyNumberFormat="1" applyFont="1" applyFill="1" applyBorder="1" applyAlignment="1">
      <alignment horizontal="center" vertical="distributed"/>
      <protection/>
    </xf>
    <xf numFmtId="182" fontId="47" fillId="33" borderId="63" xfId="66" applyNumberFormat="1" applyFont="1" applyFill="1" applyBorder="1" applyAlignment="1" applyProtection="1">
      <alignment horizontal="center" vertical="center"/>
      <protection locked="0"/>
    </xf>
    <xf numFmtId="49" fontId="4" fillId="48" borderId="19" xfId="65" applyNumberFormat="1" applyFont="1" applyFill="1" applyBorder="1" applyAlignment="1">
      <alignment horizontal="center" vertical="center"/>
      <protection/>
    </xf>
    <xf numFmtId="0" fontId="4" fillId="48" borderId="30" xfId="65" applyFont="1" applyFill="1" applyBorder="1" applyAlignment="1">
      <alignment horizontal="center" vertical="center"/>
      <protection/>
    </xf>
    <xf numFmtId="0" fontId="4" fillId="48" borderId="27" xfId="65" applyFont="1" applyFill="1" applyBorder="1" applyAlignment="1">
      <alignment horizontal="center" vertical="center"/>
      <protection/>
    </xf>
    <xf numFmtId="0" fontId="4" fillId="48" borderId="19" xfId="65" applyFont="1" applyFill="1" applyBorder="1" applyAlignment="1">
      <alignment horizontal="center" vertical="center"/>
      <protection/>
    </xf>
    <xf numFmtId="0" fontId="4" fillId="48" borderId="13" xfId="65" applyFont="1" applyFill="1" applyBorder="1" applyAlignment="1">
      <alignment horizontal="center" vertical="center"/>
      <protection/>
    </xf>
    <xf numFmtId="0" fontId="4" fillId="48" borderId="24" xfId="65" applyFont="1" applyFill="1" applyBorder="1" applyAlignment="1">
      <alignment horizontal="center" vertical="distributed"/>
      <protection/>
    </xf>
    <xf numFmtId="2" fontId="4" fillId="48" borderId="55" xfId="65" applyNumberFormat="1" applyFont="1" applyFill="1" applyBorder="1" applyAlignment="1">
      <alignment horizontal="center" vertical="distributed"/>
      <protection/>
    </xf>
    <xf numFmtId="182" fontId="47" fillId="33" borderId="84" xfId="66" applyNumberFormat="1" applyFont="1" applyFill="1" applyBorder="1" applyAlignment="1" applyProtection="1">
      <alignment horizontal="center" vertical="center"/>
      <protection locked="0"/>
    </xf>
    <xf numFmtId="0" fontId="4" fillId="48" borderId="24" xfId="65" applyFont="1" applyFill="1" applyBorder="1" applyAlignment="1">
      <alignment horizontal="center" vertical="center"/>
      <protection/>
    </xf>
    <xf numFmtId="2" fontId="4" fillId="48" borderId="55" xfId="65" applyNumberFormat="1" applyFont="1" applyFill="1" applyBorder="1" applyAlignment="1">
      <alignment horizontal="center" vertical="center"/>
      <protection/>
    </xf>
    <xf numFmtId="0" fontId="4" fillId="48" borderId="13" xfId="65" applyFont="1" applyFill="1" applyBorder="1" applyAlignment="1">
      <alignment horizontal="center" vertical="center" wrapText="1"/>
      <protection/>
    </xf>
    <xf numFmtId="0" fontId="4" fillId="48" borderId="19" xfId="65" applyFont="1" applyFill="1" applyBorder="1" applyAlignment="1">
      <alignment horizontal="center" vertical="center" wrapText="1"/>
      <protection/>
    </xf>
    <xf numFmtId="0" fontId="4" fillId="48" borderId="24" xfId="65" applyFont="1" applyFill="1" applyBorder="1" applyAlignment="1">
      <alignment horizontal="center" vertical="center" wrapText="1"/>
      <protection/>
    </xf>
    <xf numFmtId="49" fontId="4" fillId="48" borderId="20" xfId="65" applyNumberFormat="1" applyFont="1" applyFill="1" applyBorder="1" applyAlignment="1">
      <alignment horizontal="center" vertical="center"/>
      <protection/>
    </xf>
    <xf numFmtId="0" fontId="4" fillId="48" borderId="31" xfId="65" applyFont="1" applyFill="1" applyBorder="1">
      <alignment/>
      <protection/>
    </xf>
    <xf numFmtId="0" fontId="4" fillId="48" borderId="28" xfId="65" applyFont="1" applyFill="1" applyBorder="1">
      <alignment/>
      <protection/>
    </xf>
    <xf numFmtId="0" fontId="4" fillId="48" borderId="20" xfId="65" applyFont="1" applyFill="1" applyBorder="1">
      <alignment/>
      <protection/>
    </xf>
    <xf numFmtId="0" fontId="4" fillId="48" borderId="11" xfId="65" applyFont="1" applyFill="1" applyBorder="1">
      <alignment/>
      <protection/>
    </xf>
    <xf numFmtId="0" fontId="4" fillId="48" borderId="25" xfId="65" applyFont="1" applyFill="1" applyBorder="1">
      <alignment/>
      <protection/>
    </xf>
    <xf numFmtId="2" fontId="4" fillId="48" borderId="57" xfId="65" applyNumberFormat="1" applyFont="1" applyFill="1" applyBorder="1">
      <alignment/>
      <protection/>
    </xf>
    <xf numFmtId="49" fontId="4" fillId="48" borderId="18" xfId="65" applyNumberFormat="1" applyFont="1" applyFill="1" applyBorder="1" applyAlignment="1">
      <alignment horizontal="center" vertical="center"/>
      <protection/>
    </xf>
    <xf numFmtId="0" fontId="4" fillId="48" borderId="72" xfId="65" applyFont="1" applyFill="1" applyBorder="1" applyAlignment="1">
      <alignment horizontal="center" vertical="center"/>
      <protection/>
    </xf>
    <xf numFmtId="0" fontId="4" fillId="48" borderId="100" xfId="65" applyFont="1" applyFill="1" applyBorder="1" applyAlignment="1">
      <alignment horizontal="center" vertical="center"/>
      <protection/>
    </xf>
    <xf numFmtId="0" fontId="4" fillId="48" borderId="18" xfId="65" applyFont="1" applyFill="1" applyBorder="1" applyAlignment="1">
      <alignment horizontal="center" vertical="center"/>
      <protection/>
    </xf>
    <xf numFmtId="0" fontId="4" fillId="48" borderId="79" xfId="65" applyFont="1" applyFill="1" applyBorder="1" applyAlignment="1">
      <alignment horizontal="center" vertical="center"/>
      <protection/>
    </xf>
    <xf numFmtId="0" fontId="4" fillId="48" borderId="18" xfId="65" applyFont="1" applyFill="1" applyBorder="1" applyAlignment="1">
      <alignment horizontal="center" vertical="distributed"/>
      <protection/>
    </xf>
    <xf numFmtId="0" fontId="4" fillId="48" borderId="35" xfId="65" applyFont="1" applyFill="1" applyBorder="1" applyAlignment="1">
      <alignment horizontal="center" vertical="distributed"/>
      <protection/>
    </xf>
    <xf numFmtId="2" fontId="4" fillId="48" borderId="73" xfId="65" applyNumberFormat="1" applyFont="1" applyFill="1" applyBorder="1" applyAlignment="1">
      <alignment horizontal="center" vertical="distributed"/>
      <protection/>
    </xf>
    <xf numFmtId="0" fontId="4" fillId="48" borderId="0" xfId="65" applyFont="1" applyFill="1" applyAlignment="1">
      <alignment horizontal="right"/>
      <protection/>
    </xf>
    <xf numFmtId="0" fontId="14" fillId="36" borderId="0" xfId="66" applyFont="1" applyFill="1" applyAlignment="1">
      <alignment horizontal="right" vertical="center"/>
      <protection/>
    </xf>
    <xf numFmtId="0" fontId="0" fillId="36" borderId="0" xfId="0" applyFill="1" applyAlignment="1">
      <alignment horizontal="left" vertical="center" indent="2"/>
    </xf>
    <xf numFmtId="0" fontId="38" fillId="48" borderId="0" xfId="67" applyFont="1" applyFill="1" applyAlignment="1" applyProtection="1">
      <alignment horizontal="left"/>
      <protection locked="0"/>
    </xf>
    <xf numFmtId="0" fontId="4" fillId="48" borderId="0" xfId="0" applyFont="1" applyFill="1" applyAlignment="1" applyProtection="1">
      <alignment vertical="center"/>
      <protection locked="0"/>
    </xf>
    <xf numFmtId="0" fontId="1" fillId="48" borderId="0" xfId="0" applyFont="1" applyFill="1" applyAlignment="1" applyProtection="1">
      <alignment vertical="center"/>
      <protection/>
    </xf>
    <xf numFmtId="0" fontId="38" fillId="48" borderId="0" xfId="67" applyFont="1" applyFill="1" applyAlignment="1" applyProtection="1">
      <alignment horizontal="left"/>
      <protection/>
    </xf>
    <xf numFmtId="0" fontId="4" fillId="48" borderId="0" xfId="0" applyFont="1" applyFill="1" applyAlignment="1" applyProtection="1">
      <alignment vertical="center"/>
      <protection/>
    </xf>
    <xf numFmtId="0" fontId="4" fillId="38" borderId="0" xfId="61" applyFont="1" applyFill="1" applyBorder="1" applyAlignment="1">
      <alignment horizontal="center" vertical="center"/>
      <protection/>
    </xf>
    <xf numFmtId="0" fontId="13" fillId="38" borderId="0" xfId="61" applyFont="1" applyFill="1" applyBorder="1" applyAlignment="1">
      <alignment horizontal="center" vertical="center"/>
      <protection/>
    </xf>
    <xf numFmtId="0" fontId="1" fillId="38" borderId="0" xfId="61" applyFont="1" applyFill="1" applyBorder="1" applyAlignment="1">
      <alignment horizontal="center" vertical="center"/>
      <protection/>
    </xf>
    <xf numFmtId="0" fontId="31" fillId="38" borderId="0" xfId="43" applyFill="1" applyBorder="1" applyAlignment="1" applyProtection="1">
      <alignment horizontal="center" vertical="center"/>
      <protection/>
    </xf>
    <xf numFmtId="0" fontId="35" fillId="38" borderId="0" xfId="61" applyFont="1" applyFill="1" applyBorder="1" applyAlignment="1">
      <alignment horizontal="center" vertical="center"/>
      <protection/>
    </xf>
    <xf numFmtId="0" fontId="15" fillId="40" borderId="47" xfId="0" applyFont="1" applyFill="1" applyBorder="1" applyAlignment="1">
      <alignment horizontal="center" vertical="center"/>
    </xf>
    <xf numFmtId="0" fontId="15" fillId="40" borderId="49" xfId="0" applyFont="1" applyFill="1" applyBorder="1" applyAlignment="1">
      <alignment horizontal="center" vertical="center"/>
    </xf>
    <xf numFmtId="0" fontId="15" fillId="40" borderId="50" xfId="0" applyFont="1" applyFill="1" applyBorder="1" applyAlignment="1">
      <alignment horizontal="center" vertical="center"/>
    </xf>
    <xf numFmtId="0" fontId="15" fillId="40" borderId="77" xfId="0" applyFont="1" applyFill="1" applyBorder="1" applyAlignment="1">
      <alignment horizontal="center" vertical="center"/>
    </xf>
    <xf numFmtId="0" fontId="15" fillId="40" borderId="32" xfId="0" applyFont="1" applyFill="1" applyBorder="1" applyAlignment="1">
      <alignment horizontal="center" vertical="center"/>
    </xf>
    <xf numFmtId="0" fontId="15" fillId="40" borderId="83" xfId="0" applyFont="1" applyFill="1" applyBorder="1" applyAlignment="1">
      <alignment horizontal="center" vertical="center"/>
    </xf>
    <xf numFmtId="0" fontId="38" fillId="33" borderId="90" xfId="0" applyFont="1" applyFill="1" applyBorder="1" applyAlignment="1">
      <alignment horizontal="center" vertical="center"/>
    </xf>
    <xf numFmtId="0" fontId="38" fillId="33" borderId="91" xfId="0" applyFont="1" applyFill="1" applyBorder="1" applyAlignment="1">
      <alignment horizontal="center" vertical="center"/>
    </xf>
    <xf numFmtId="0" fontId="38" fillId="33" borderId="92" xfId="0" applyFont="1" applyFill="1" applyBorder="1" applyAlignment="1">
      <alignment horizontal="center" vertical="center"/>
    </xf>
    <xf numFmtId="0" fontId="55" fillId="49" borderId="0" xfId="0" applyFont="1" applyFill="1" applyAlignment="1">
      <alignment horizontal="center" vertical="center"/>
    </xf>
    <xf numFmtId="0" fontId="0" fillId="36" borderId="46" xfId="0" applyFont="1" applyFill="1" applyBorder="1" applyAlignment="1">
      <alignment horizontal="left" vertical="center"/>
    </xf>
    <xf numFmtId="0" fontId="0" fillId="36" borderId="12" xfId="0" applyFont="1" applyFill="1" applyBorder="1" applyAlignment="1">
      <alignment horizontal="left" vertical="center"/>
    </xf>
    <xf numFmtId="0" fontId="0" fillId="36" borderId="12" xfId="0" applyFont="1" applyFill="1" applyBorder="1" applyAlignment="1">
      <alignment vertical="center"/>
    </xf>
    <xf numFmtId="0" fontId="1" fillId="48" borderId="0" xfId="0" applyFont="1" applyFill="1" applyAlignment="1">
      <alignment horizontal="left" vertical="center"/>
    </xf>
    <xf numFmtId="0" fontId="1" fillId="33" borderId="0" xfId="0" applyFont="1" applyFill="1" applyAlignment="1" applyProtection="1">
      <alignment horizontal="center" vertical="center"/>
      <protection locked="0"/>
    </xf>
    <xf numFmtId="0" fontId="0" fillId="33" borderId="95" xfId="0" applyFont="1" applyFill="1" applyBorder="1" applyAlignment="1" applyProtection="1">
      <alignment horizontal="left" vertical="center" indent="1"/>
      <protection locked="0"/>
    </xf>
    <xf numFmtId="0" fontId="0" fillId="33" borderId="59" xfId="0" applyFont="1" applyFill="1" applyBorder="1" applyAlignment="1" applyProtection="1">
      <alignment horizontal="left" vertical="center" indent="1"/>
      <protection locked="0"/>
    </xf>
    <xf numFmtId="0" fontId="0" fillId="33" borderId="103" xfId="0" applyFont="1" applyFill="1" applyBorder="1" applyAlignment="1" applyProtection="1">
      <alignment horizontal="left" vertical="center" indent="1"/>
      <protection locked="0"/>
    </xf>
    <xf numFmtId="0" fontId="0" fillId="33" borderId="29" xfId="0" applyFont="1" applyFill="1" applyBorder="1" applyAlignment="1" applyProtection="1">
      <alignment horizontal="left" vertical="center" indent="1"/>
      <protection locked="0"/>
    </xf>
    <xf numFmtId="0" fontId="0" fillId="33" borderId="15" xfId="0" applyFont="1" applyFill="1" applyBorder="1" applyAlignment="1" applyProtection="1">
      <alignment horizontal="left" vertical="center" indent="1"/>
      <protection locked="0"/>
    </xf>
    <xf numFmtId="0" fontId="0" fillId="33" borderId="75" xfId="0" applyFont="1" applyFill="1" applyBorder="1" applyAlignment="1" applyProtection="1">
      <alignment horizontal="left" vertical="center" indent="1"/>
      <protection locked="0"/>
    </xf>
    <xf numFmtId="0" fontId="0" fillId="33" borderId="30" xfId="0" applyFont="1" applyFill="1" applyBorder="1" applyAlignment="1" applyProtection="1">
      <alignment horizontal="left" vertical="center" indent="1"/>
      <protection locked="0"/>
    </xf>
    <xf numFmtId="0" fontId="0" fillId="33" borderId="12" xfId="0" applyFont="1" applyFill="1" applyBorder="1" applyAlignment="1" applyProtection="1">
      <alignment horizontal="left" vertical="center" indent="1"/>
      <protection locked="0"/>
    </xf>
    <xf numFmtId="0" fontId="0" fillId="33" borderId="55" xfId="0" applyFont="1" applyFill="1" applyBorder="1" applyAlignment="1" applyProtection="1">
      <alignment horizontal="left" vertical="center" indent="1"/>
      <protection locked="0"/>
    </xf>
    <xf numFmtId="58" fontId="0" fillId="33" borderId="29" xfId="0" applyNumberFormat="1" applyFont="1" applyFill="1" applyBorder="1" applyAlignment="1" applyProtection="1">
      <alignment horizontal="center" vertical="center"/>
      <protection locked="0"/>
    </xf>
    <xf numFmtId="58" fontId="0" fillId="33" borderId="15" xfId="0" applyNumberFormat="1" applyFont="1" applyFill="1" applyBorder="1" applyAlignment="1" applyProtection="1">
      <alignment horizontal="center" vertical="center"/>
      <protection locked="0"/>
    </xf>
    <xf numFmtId="58" fontId="0" fillId="33" borderId="68" xfId="0" applyNumberFormat="1" applyFont="1" applyFill="1" applyBorder="1" applyAlignment="1" applyProtection="1">
      <alignment horizontal="center" vertical="center"/>
      <protection locked="0"/>
    </xf>
    <xf numFmtId="0" fontId="1" fillId="33" borderId="0" xfId="67" applyFont="1" applyFill="1" applyAlignment="1" applyProtection="1">
      <alignment horizontal="center" shrinkToFit="1"/>
      <protection locked="0"/>
    </xf>
    <xf numFmtId="205" fontId="1" fillId="36" borderId="0" xfId="67" applyNumberFormat="1" applyFont="1" applyFill="1" applyAlignment="1" applyProtection="1">
      <alignment horizontal="center"/>
      <protection/>
    </xf>
    <xf numFmtId="0" fontId="1" fillId="33" borderId="0" xfId="67" applyFont="1" applyFill="1" applyAlignment="1" applyProtection="1">
      <alignment horizontal="center"/>
      <protection locked="0"/>
    </xf>
    <xf numFmtId="0" fontId="1" fillId="48" borderId="0" xfId="0" applyFont="1" applyFill="1" applyAlignment="1">
      <alignment horizontal="center" vertical="center"/>
    </xf>
    <xf numFmtId="0" fontId="12" fillId="36" borderId="0" xfId="0" applyFont="1" applyFill="1" applyAlignment="1">
      <alignment horizontal="center" vertical="center"/>
    </xf>
    <xf numFmtId="0" fontId="1" fillId="33" borderId="90" xfId="0" applyFont="1" applyFill="1" applyBorder="1" applyAlignment="1" applyProtection="1">
      <alignment horizontal="center" vertical="center"/>
      <protection locked="0"/>
    </xf>
    <xf numFmtId="0" fontId="1" fillId="33" borderId="91" xfId="0" applyFont="1" applyFill="1" applyBorder="1" applyAlignment="1" applyProtection="1">
      <alignment horizontal="center" vertical="center"/>
      <protection locked="0"/>
    </xf>
    <xf numFmtId="0" fontId="1" fillId="33" borderId="92" xfId="0" applyFont="1" applyFill="1" applyBorder="1" applyAlignment="1" applyProtection="1">
      <alignment horizontal="center" vertical="center"/>
      <protection locked="0"/>
    </xf>
    <xf numFmtId="0" fontId="26" fillId="33" borderId="0" xfId="0" applyFont="1" applyFill="1" applyBorder="1" applyAlignment="1" applyProtection="1">
      <alignment horizontal="center" vertical="center"/>
      <protection locked="0"/>
    </xf>
    <xf numFmtId="0" fontId="1" fillId="33" borderId="0" xfId="67" applyFont="1" applyFill="1" applyAlignment="1" applyProtection="1">
      <alignment horizontal="left" vertical="center" shrinkToFit="1"/>
      <protection locked="0"/>
    </xf>
    <xf numFmtId="0" fontId="28" fillId="33" borderId="0" xfId="0" applyFont="1" applyFill="1" applyAlignment="1" applyProtection="1">
      <alignment horizontal="right" vertical="center"/>
      <protection locked="0"/>
    </xf>
    <xf numFmtId="0" fontId="28" fillId="36" borderId="0" xfId="0" applyFont="1" applyFill="1" applyAlignment="1">
      <alignment horizontal="center" vertical="center"/>
    </xf>
    <xf numFmtId="0" fontId="1" fillId="48" borderId="0" xfId="0" applyFont="1" applyFill="1" applyAlignment="1">
      <alignment horizontal="distributed" vertical="center"/>
    </xf>
    <xf numFmtId="0" fontId="0" fillId="36" borderId="93"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105" xfId="0" applyFont="1" applyFill="1" applyBorder="1" applyAlignment="1">
      <alignment horizontal="center" vertical="center"/>
    </xf>
    <xf numFmtId="0" fontId="0" fillId="36" borderId="106"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107"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94" xfId="0" applyFont="1" applyFill="1" applyBorder="1" applyAlignment="1">
      <alignment vertical="center"/>
    </xf>
    <xf numFmtId="0" fontId="0" fillId="36" borderId="59" xfId="0" applyFont="1" applyFill="1" applyBorder="1" applyAlignment="1">
      <alignment vertical="center"/>
    </xf>
    <xf numFmtId="0" fontId="0" fillId="36" borderId="108" xfId="0" applyFont="1" applyFill="1" applyBorder="1" applyAlignment="1">
      <alignment vertical="center"/>
    </xf>
    <xf numFmtId="0" fontId="0" fillId="36" borderId="5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9" xfId="0" applyFont="1" applyFill="1" applyBorder="1" applyAlignment="1">
      <alignment horizontal="left" vertical="center"/>
    </xf>
    <xf numFmtId="0" fontId="0" fillId="36" borderId="9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108" xfId="0" applyFont="1" applyFill="1" applyBorder="1" applyAlignment="1">
      <alignment horizontal="center" vertical="center"/>
    </xf>
    <xf numFmtId="0" fontId="0" fillId="36" borderId="59" xfId="0" applyFont="1" applyFill="1" applyBorder="1" applyAlignment="1" applyProtection="1">
      <alignment horizontal="center" vertical="center"/>
      <protection/>
    </xf>
    <xf numFmtId="6" fontId="0" fillId="36" borderId="14" xfId="0" applyNumberFormat="1" applyFont="1" applyFill="1" applyBorder="1" applyAlignment="1" applyProtection="1">
      <alignment horizontal="center" vertical="center"/>
      <protection locked="0"/>
    </xf>
    <xf numFmtId="0" fontId="0" fillId="36" borderId="14" xfId="0" applyFont="1" applyFill="1" applyBorder="1" applyAlignment="1" applyProtection="1">
      <alignment horizontal="center" vertical="center"/>
      <protection locked="0"/>
    </xf>
    <xf numFmtId="0" fontId="0" fillId="33" borderId="109" xfId="0" applyFill="1" applyBorder="1" applyAlignment="1" applyProtection="1">
      <alignment horizontal="left" vertical="center" indent="2"/>
      <protection locked="0"/>
    </xf>
    <xf numFmtId="0" fontId="0" fillId="33" borderId="12" xfId="0" applyFill="1" applyBorder="1" applyAlignment="1" applyProtection="1">
      <alignment horizontal="left" vertical="center" indent="2"/>
      <protection locked="0"/>
    </xf>
    <xf numFmtId="0" fontId="0" fillId="33" borderId="55" xfId="0" applyFill="1" applyBorder="1" applyAlignment="1" applyProtection="1">
      <alignment horizontal="left" vertical="center" indent="2"/>
      <protection locked="0"/>
    </xf>
    <xf numFmtId="0" fontId="0" fillId="33" borderId="109" xfId="0" applyFont="1" applyFill="1" applyBorder="1" applyAlignment="1" applyProtection="1">
      <alignment horizontal="left" vertical="center" indent="2"/>
      <protection locked="0"/>
    </xf>
    <xf numFmtId="0" fontId="0" fillId="33" borderId="12" xfId="0" applyFont="1" applyFill="1" applyBorder="1" applyAlignment="1" applyProtection="1">
      <alignment horizontal="left" vertical="center" indent="2"/>
      <protection locked="0"/>
    </xf>
    <xf numFmtId="0" fontId="0" fillId="33" borderId="55" xfId="0" applyFont="1" applyFill="1" applyBorder="1" applyAlignment="1" applyProtection="1">
      <alignment horizontal="left" vertical="center" indent="2"/>
      <protection locked="0"/>
    </xf>
    <xf numFmtId="0" fontId="0" fillId="33" borderId="54" xfId="0" applyFont="1" applyFill="1" applyBorder="1" applyAlignment="1" applyProtection="1">
      <alignment horizontal="left" vertical="center" indent="2"/>
      <protection locked="0"/>
    </xf>
    <xf numFmtId="0" fontId="0" fillId="33" borderId="94" xfId="0" applyFont="1" applyFill="1" applyBorder="1" applyAlignment="1" applyProtection="1">
      <alignment horizontal="left" vertical="center" indent="2"/>
      <protection locked="0"/>
    </xf>
    <xf numFmtId="0" fontId="0" fillId="33" borderId="59" xfId="0" applyFont="1" applyFill="1" applyBorder="1" applyAlignment="1" applyProtection="1">
      <alignment horizontal="left" vertical="center" indent="2"/>
      <protection locked="0"/>
    </xf>
    <xf numFmtId="0" fontId="0" fillId="33" borderId="103" xfId="0" applyFont="1" applyFill="1" applyBorder="1" applyAlignment="1" applyProtection="1">
      <alignment horizontal="left" vertical="center" indent="2"/>
      <protection locked="0"/>
    </xf>
    <xf numFmtId="0" fontId="0" fillId="36" borderId="62" xfId="0" applyFill="1" applyBorder="1" applyAlignment="1">
      <alignment vertical="center"/>
    </xf>
    <xf numFmtId="0" fontId="0" fillId="36" borderId="110" xfId="0" applyFill="1" applyBorder="1" applyAlignment="1">
      <alignment vertical="center"/>
    </xf>
    <xf numFmtId="2" fontId="0" fillId="36" borderId="54" xfId="0" applyNumberFormat="1" applyFont="1" applyFill="1" applyBorder="1" applyAlignment="1">
      <alignment horizontal="center" vertical="center"/>
    </xf>
    <xf numFmtId="2" fontId="0" fillId="36" borderId="12" xfId="0" applyNumberFormat="1" applyFont="1" applyFill="1" applyBorder="1" applyAlignment="1">
      <alignment horizontal="center" vertical="center"/>
    </xf>
    <xf numFmtId="2" fontId="0" fillId="36" borderId="13" xfId="0" applyNumberFormat="1" applyFont="1" applyFill="1" applyBorder="1" applyAlignment="1">
      <alignment horizontal="center" vertical="center"/>
    </xf>
    <xf numFmtId="2" fontId="0" fillId="36" borderId="94" xfId="0" applyNumberFormat="1" applyFont="1" applyFill="1" applyBorder="1" applyAlignment="1">
      <alignment horizontal="center" vertical="center"/>
    </xf>
    <xf numFmtId="2" fontId="0" fillId="36" borderId="59" xfId="0" applyNumberFormat="1" applyFont="1" applyFill="1" applyBorder="1" applyAlignment="1">
      <alignment horizontal="center" vertical="center"/>
    </xf>
    <xf numFmtId="2" fontId="0" fillId="36" borderId="108" xfId="0" applyNumberFormat="1" applyFont="1" applyFill="1" applyBorder="1" applyAlignment="1">
      <alignment horizontal="center" vertical="center"/>
    </xf>
    <xf numFmtId="0" fontId="41" fillId="33" borderId="30" xfId="0" applyFont="1" applyFill="1" applyBorder="1" applyAlignment="1" applyProtection="1">
      <alignment horizontal="center" vertical="center"/>
      <protection locked="0"/>
    </xf>
    <xf numFmtId="0" fontId="41" fillId="33" borderId="12" xfId="0" applyFont="1" applyFill="1" applyBorder="1" applyAlignment="1" applyProtection="1">
      <alignment horizontal="center" vertical="center"/>
      <protection locked="0"/>
    </xf>
    <xf numFmtId="0" fontId="41" fillId="33" borderId="13" xfId="0" applyFont="1" applyFill="1" applyBorder="1" applyAlignment="1" applyProtection="1">
      <alignment horizontal="center" vertical="center"/>
      <protection locked="0"/>
    </xf>
    <xf numFmtId="0" fontId="0" fillId="33" borderId="68" xfId="0" applyFont="1" applyFill="1" applyBorder="1" applyAlignment="1" applyProtection="1">
      <alignment horizontal="left" vertical="center" indent="1"/>
      <protection locked="0"/>
    </xf>
    <xf numFmtId="0" fontId="40" fillId="36" borderId="74" xfId="0" applyFont="1" applyFill="1" applyBorder="1" applyAlignment="1">
      <alignment horizontal="center" vertical="center"/>
    </xf>
    <xf numFmtId="0" fontId="40" fillId="36" borderId="15" xfId="0" applyFont="1" applyFill="1" applyBorder="1" applyAlignment="1">
      <alignment horizontal="center" vertical="center"/>
    </xf>
    <xf numFmtId="0" fontId="4" fillId="36" borderId="111" xfId="0" applyFont="1" applyFill="1" applyBorder="1" applyAlignment="1">
      <alignment horizontal="center" vertical="center"/>
    </xf>
    <xf numFmtId="0" fontId="4" fillId="36" borderId="46" xfId="0" applyFont="1" applyFill="1" applyBorder="1" applyAlignment="1">
      <alignment horizontal="center" vertical="center"/>
    </xf>
    <xf numFmtId="0" fontId="4" fillId="36" borderId="105"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52" xfId="0" applyFont="1" applyFill="1" applyBorder="1" applyAlignment="1">
      <alignment horizontal="center" vertical="center"/>
    </xf>
    <xf numFmtId="0" fontId="4" fillId="36" borderId="77" xfId="0" applyFont="1" applyFill="1" applyBorder="1" applyAlignment="1">
      <alignment horizontal="center" vertical="center"/>
    </xf>
    <xf numFmtId="0" fontId="4" fillId="36" borderId="32" xfId="0" applyFont="1" applyFill="1" applyBorder="1" applyAlignment="1">
      <alignment horizontal="center" vertical="center"/>
    </xf>
    <xf numFmtId="0" fontId="4" fillId="36" borderId="82" xfId="0" applyFont="1" applyFill="1" applyBorder="1" applyAlignment="1">
      <alignment horizontal="center" vertical="center"/>
    </xf>
    <xf numFmtId="0" fontId="41" fillId="33" borderId="106" xfId="0" applyFont="1" applyFill="1" applyBorder="1" applyAlignment="1" applyProtection="1">
      <alignment horizontal="center" vertical="center"/>
      <protection locked="0"/>
    </xf>
    <xf numFmtId="0" fontId="41" fillId="33" borderId="62" xfId="0" applyFont="1" applyFill="1" applyBorder="1" applyAlignment="1" applyProtection="1">
      <alignment horizontal="center" vertical="center"/>
      <protection locked="0"/>
    </xf>
    <xf numFmtId="0" fontId="41" fillId="33" borderId="107" xfId="0" applyFont="1" applyFill="1" applyBorder="1" applyAlignment="1" applyProtection="1">
      <alignment horizontal="center" vertical="center"/>
      <protection locked="0"/>
    </xf>
    <xf numFmtId="0" fontId="40" fillId="48" borderId="106" xfId="0" applyFont="1" applyFill="1" applyBorder="1" applyAlignment="1">
      <alignment horizontal="left" vertical="center" indent="1"/>
    </xf>
    <xf numFmtId="0" fontId="40" fillId="48" borderId="62" xfId="0" applyFont="1" applyFill="1" applyBorder="1" applyAlignment="1">
      <alignment horizontal="left" vertical="center" indent="1"/>
    </xf>
    <xf numFmtId="0" fontId="40" fillId="48" borderId="110" xfId="0" applyFont="1" applyFill="1" applyBorder="1" applyAlignment="1">
      <alignment horizontal="left" vertical="center" indent="1"/>
    </xf>
    <xf numFmtId="0" fontId="30" fillId="33" borderId="31" xfId="0" applyFont="1" applyFill="1" applyBorder="1" applyAlignment="1" applyProtection="1">
      <alignment horizontal="center" vertical="center"/>
      <protection locked="0"/>
    </xf>
    <xf numFmtId="0" fontId="30" fillId="33" borderId="14" xfId="0" applyFont="1" applyFill="1" applyBorder="1" applyAlignment="1" applyProtection="1">
      <alignment horizontal="center" vertical="center"/>
      <protection locked="0"/>
    </xf>
    <xf numFmtId="0" fontId="30" fillId="33" borderId="11" xfId="0" applyFont="1" applyFill="1" applyBorder="1" applyAlignment="1" applyProtection="1">
      <alignment horizontal="center" vertical="center"/>
      <protection locked="0"/>
    </xf>
    <xf numFmtId="0" fontId="40" fillId="48" borderId="31" xfId="0" applyFont="1" applyFill="1" applyBorder="1" applyAlignment="1">
      <alignment horizontal="left" vertical="center" indent="1"/>
    </xf>
    <xf numFmtId="0" fontId="40" fillId="48" borderId="14" xfId="0" applyFont="1" applyFill="1" applyBorder="1" applyAlignment="1">
      <alignment horizontal="left" vertical="center" indent="1"/>
    </xf>
    <xf numFmtId="0" fontId="40" fillId="48" borderId="57" xfId="0" applyFont="1" applyFill="1" applyBorder="1" applyAlignment="1">
      <alignment horizontal="left" vertical="center" indent="1"/>
    </xf>
    <xf numFmtId="0" fontId="40" fillId="48" borderId="30" xfId="0" applyFont="1" applyFill="1" applyBorder="1" applyAlignment="1">
      <alignment horizontal="left" vertical="center" indent="1"/>
    </xf>
    <xf numFmtId="0" fontId="40" fillId="48" borderId="12" xfId="0" applyFont="1" applyFill="1" applyBorder="1" applyAlignment="1">
      <alignment horizontal="left" vertical="center" indent="1"/>
    </xf>
    <xf numFmtId="0" fontId="40" fillId="48" borderId="55" xfId="0" applyFont="1" applyFill="1" applyBorder="1" applyAlignment="1">
      <alignment horizontal="left" vertical="center" indent="1"/>
    </xf>
    <xf numFmtId="0" fontId="0" fillId="36" borderId="46" xfId="0" applyFont="1" applyFill="1" applyBorder="1" applyAlignment="1" applyProtection="1">
      <alignment horizontal="left" vertical="center"/>
      <protection/>
    </xf>
    <xf numFmtId="0" fontId="0" fillId="36" borderId="12" xfId="0" applyFont="1" applyFill="1" applyBorder="1" applyAlignment="1" applyProtection="1">
      <alignment horizontal="left" vertical="center"/>
      <protection/>
    </xf>
    <xf numFmtId="0" fontId="0" fillId="36" borderId="12" xfId="0" applyFont="1" applyFill="1" applyBorder="1" applyAlignment="1" applyProtection="1">
      <alignment vertical="center"/>
      <protection/>
    </xf>
    <xf numFmtId="0" fontId="0" fillId="36" borderId="95"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indent="1"/>
      <protection/>
    </xf>
    <xf numFmtId="0" fontId="0" fillId="36" borderId="103" xfId="0" applyFont="1" applyFill="1" applyBorder="1" applyAlignment="1" applyProtection="1">
      <alignment horizontal="left" vertical="center" indent="1"/>
      <protection/>
    </xf>
    <xf numFmtId="58" fontId="0" fillId="36" borderId="29" xfId="0" applyNumberFormat="1" applyFont="1" applyFill="1" applyBorder="1" applyAlignment="1" applyProtection="1">
      <alignment horizontal="center" vertical="center"/>
      <protection/>
    </xf>
    <xf numFmtId="58" fontId="0" fillId="36" borderId="15" xfId="0" applyNumberFormat="1" applyFont="1" applyFill="1" applyBorder="1" applyAlignment="1" applyProtection="1">
      <alignment horizontal="center" vertical="center"/>
      <protection/>
    </xf>
    <xf numFmtId="58" fontId="0" fillId="36" borderId="68" xfId="0" applyNumberFormat="1" applyFont="1" applyFill="1" applyBorder="1" applyAlignment="1" applyProtection="1">
      <alignment horizontal="center" vertical="center"/>
      <protection/>
    </xf>
    <xf numFmtId="0" fontId="1" fillId="48" borderId="0" xfId="0" applyFont="1" applyFill="1" applyAlignment="1" applyProtection="1">
      <alignment horizontal="left" vertical="center"/>
      <protection/>
    </xf>
    <xf numFmtId="0" fontId="1" fillId="48" borderId="0" xfId="0" applyFont="1" applyFill="1" applyAlignment="1" applyProtection="1">
      <alignment horizontal="center" vertical="center"/>
      <protection/>
    </xf>
    <xf numFmtId="0" fontId="0" fillId="36" borderId="29" xfId="0" applyFont="1" applyFill="1" applyBorder="1" applyAlignment="1" applyProtection="1">
      <alignment horizontal="left" vertical="center" indent="1"/>
      <protection/>
    </xf>
    <xf numFmtId="0" fontId="0" fillId="36" borderId="15" xfId="0" applyFont="1" applyFill="1" applyBorder="1" applyAlignment="1" applyProtection="1">
      <alignment horizontal="left" vertical="center" indent="1"/>
      <protection/>
    </xf>
    <xf numFmtId="0" fontId="0" fillId="36" borderId="75" xfId="0" applyFont="1" applyFill="1" applyBorder="1" applyAlignment="1" applyProtection="1">
      <alignment horizontal="left" vertical="center" indent="1"/>
      <protection/>
    </xf>
    <xf numFmtId="0" fontId="0" fillId="36" borderId="30" xfId="0" applyFont="1" applyFill="1" applyBorder="1" applyAlignment="1" applyProtection="1">
      <alignment horizontal="left" vertical="center" indent="1"/>
      <protection/>
    </xf>
    <xf numFmtId="0" fontId="0" fillId="36" borderId="12" xfId="0" applyFont="1" applyFill="1" applyBorder="1" applyAlignment="1" applyProtection="1">
      <alignment horizontal="left" vertical="center" indent="1"/>
      <protection/>
    </xf>
    <xf numFmtId="0" fontId="0" fillId="36" borderId="55" xfId="0" applyFont="1" applyFill="1" applyBorder="1" applyAlignment="1" applyProtection="1">
      <alignment horizontal="left" vertical="center" indent="1"/>
      <protection/>
    </xf>
    <xf numFmtId="0" fontId="1" fillId="48" borderId="0" xfId="67" applyFont="1" applyFill="1" applyAlignment="1" applyProtection="1">
      <alignment horizontal="center" shrinkToFit="1"/>
      <protection/>
    </xf>
    <xf numFmtId="205" fontId="1" fillId="48" borderId="0" xfId="67" applyNumberFormat="1" applyFont="1" applyFill="1" applyAlignment="1" applyProtection="1">
      <alignment horizontal="center"/>
      <protection/>
    </xf>
    <xf numFmtId="0" fontId="1" fillId="48" borderId="0" xfId="67" applyFont="1" applyFill="1" applyAlignment="1" applyProtection="1">
      <alignment horizontal="center"/>
      <protection/>
    </xf>
    <xf numFmtId="0" fontId="12" fillId="36" borderId="0" xfId="0" applyFont="1" applyFill="1" applyAlignment="1" applyProtection="1">
      <alignment horizontal="center" vertical="center"/>
      <protection/>
    </xf>
    <xf numFmtId="0" fontId="1" fillId="36" borderId="90" xfId="0" applyFont="1" applyFill="1" applyBorder="1" applyAlignment="1" applyProtection="1">
      <alignment horizontal="center" vertical="center"/>
      <protection/>
    </xf>
    <xf numFmtId="0" fontId="1" fillId="36" borderId="91" xfId="0" applyFont="1" applyFill="1" applyBorder="1" applyAlignment="1" applyProtection="1">
      <alignment horizontal="center" vertical="center"/>
      <protection/>
    </xf>
    <xf numFmtId="0" fontId="1" fillId="36" borderId="92" xfId="0" applyFont="1" applyFill="1" applyBorder="1" applyAlignment="1" applyProtection="1">
      <alignment horizontal="center" vertical="center"/>
      <protection/>
    </xf>
    <xf numFmtId="0" fontId="24" fillId="36" borderId="0" xfId="0" applyFont="1" applyFill="1" applyBorder="1" applyAlignment="1" applyProtection="1">
      <alignment horizontal="center" vertical="center"/>
      <protection/>
    </xf>
    <xf numFmtId="0" fontId="1" fillId="48" borderId="0" xfId="67" applyFont="1" applyFill="1" applyAlignment="1" applyProtection="1">
      <alignment horizontal="left" vertical="center" shrinkToFit="1"/>
      <protection/>
    </xf>
    <xf numFmtId="0" fontId="28" fillId="36" borderId="0" xfId="0" applyFont="1" applyFill="1" applyAlignment="1" applyProtection="1">
      <alignment horizontal="right" vertical="center"/>
      <protection/>
    </xf>
    <xf numFmtId="0" fontId="1" fillId="48" borderId="0" xfId="0" applyFont="1" applyFill="1" applyAlignment="1" applyProtection="1">
      <alignment horizontal="distributed" vertical="center"/>
      <protection/>
    </xf>
    <xf numFmtId="0" fontId="0" fillId="36" borderId="93" xfId="0" applyFont="1" applyFill="1" applyBorder="1" applyAlignment="1" applyProtection="1">
      <alignment horizontal="center" vertical="center"/>
      <protection/>
    </xf>
    <xf numFmtId="0" fontId="0" fillId="36" borderId="104" xfId="0" applyFont="1" applyFill="1" applyBorder="1" applyAlignment="1" applyProtection="1">
      <alignment horizontal="center" vertical="center"/>
      <protection/>
    </xf>
    <xf numFmtId="0" fontId="0" fillId="36" borderId="89" xfId="0" applyFont="1" applyFill="1" applyBorder="1" applyAlignment="1" applyProtection="1">
      <alignment horizontal="center" vertical="center"/>
      <protection/>
    </xf>
    <xf numFmtId="0" fontId="0" fillId="36" borderId="30" xfId="0" applyFont="1" applyFill="1" applyBorder="1" applyAlignment="1" applyProtection="1">
      <alignment horizontal="center" vertical="center"/>
      <protection/>
    </xf>
    <xf numFmtId="0" fontId="0" fillId="36" borderId="12" xfId="0" applyFont="1" applyFill="1" applyBorder="1" applyAlignment="1" applyProtection="1">
      <alignment horizontal="center" vertical="center"/>
      <protection/>
    </xf>
    <xf numFmtId="0" fontId="0" fillId="36" borderId="13" xfId="0" applyFont="1" applyFill="1" applyBorder="1" applyAlignment="1" applyProtection="1">
      <alignment horizontal="center" vertical="center"/>
      <protection/>
    </xf>
    <xf numFmtId="0" fontId="0" fillId="36" borderId="96" xfId="0" applyFont="1" applyFill="1" applyBorder="1" applyAlignment="1" applyProtection="1">
      <alignment horizontal="center" vertical="center"/>
      <protection/>
    </xf>
    <xf numFmtId="0" fontId="0" fillId="36" borderId="46" xfId="0" applyFont="1" applyFill="1" applyBorder="1" applyAlignment="1" applyProtection="1">
      <alignment horizontal="center" vertical="center"/>
      <protection/>
    </xf>
    <xf numFmtId="0" fontId="0" fillId="36" borderId="105" xfId="0" applyFont="1" applyFill="1" applyBorder="1" applyAlignment="1" applyProtection="1">
      <alignment horizontal="center" vertical="center"/>
      <protection/>
    </xf>
    <xf numFmtId="0" fontId="0" fillId="36" borderId="106" xfId="0" applyFont="1" applyFill="1" applyBorder="1" applyAlignment="1" applyProtection="1">
      <alignment horizontal="center" vertical="center"/>
      <protection/>
    </xf>
    <xf numFmtId="0" fontId="0" fillId="36" borderId="62" xfId="0" applyFont="1" applyFill="1" applyBorder="1" applyAlignment="1" applyProtection="1">
      <alignment horizontal="center" vertical="center"/>
      <protection/>
    </xf>
    <xf numFmtId="0" fontId="0" fillId="36" borderId="107" xfId="0" applyFont="1" applyFill="1" applyBorder="1" applyAlignment="1" applyProtection="1">
      <alignment horizontal="center" vertical="center"/>
      <protection/>
    </xf>
    <xf numFmtId="0" fontId="0" fillId="36" borderId="54" xfId="0" applyFont="1" applyFill="1" applyBorder="1" applyAlignment="1" applyProtection="1">
      <alignment horizontal="center" vertical="center"/>
      <protection/>
    </xf>
    <xf numFmtId="0" fontId="0" fillId="36" borderId="94" xfId="0" applyFont="1" applyFill="1" applyBorder="1" applyAlignment="1" applyProtection="1">
      <alignment vertical="center"/>
      <protection/>
    </xf>
    <xf numFmtId="0" fontId="0" fillId="36" borderId="59" xfId="0" applyFont="1" applyFill="1" applyBorder="1" applyAlignment="1" applyProtection="1">
      <alignment vertical="center"/>
      <protection/>
    </xf>
    <xf numFmtId="0" fontId="0" fillId="36" borderId="108" xfId="0" applyFont="1" applyFill="1" applyBorder="1" applyAlignment="1" applyProtection="1">
      <alignment vertical="center"/>
      <protection/>
    </xf>
    <xf numFmtId="0" fontId="0" fillId="36" borderId="51"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0" fillId="36" borderId="52" xfId="0" applyFont="1" applyFill="1" applyBorder="1" applyAlignment="1" applyProtection="1">
      <alignment horizontal="center" vertical="center"/>
      <protection/>
    </xf>
    <xf numFmtId="2" fontId="0" fillId="36" borderId="54" xfId="0" applyNumberFormat="1" applyFont="1" applyFill="1" applyBorder="1" applyAlignment="1" applyProtection="1">
      <alignment horizontal="center" vertical="center"/>
      <protection/>
    </xf>
    <xf numFmtId="2" fontId="0" fillId="36" borderId="12" xfId="0" applyNumberFormat="1" applyFont="1" applyFill="1" applyBorder="1" applyAlignment="1" applyProtection="1">
      <alignment horizontal="center" vertical="center"/>
      <protection/>
    </xf>
    <xf numFmtId="2" fontId="0" fillId="36" borderId="13" xfId="0" applyNumberFormat="1" applyFont="1" applyFill="1" applyBorder="1" applyAlignment="1" applyProtection="1">
      <alignment horizontal="center" vertical="center"/>
      <protection/>
    </xf>
    <xf numFmtId="2" fontId="0" fillId="36" borderId="94" xfId="0" applyNumberFormat="1" applyFont="1" applyFill="1" applyBorder="1" applyAlignment="1" applyProtection="1">
      <alignment horizontal="center" vertical="center"/>
      <protection/>
    </xf>
    <xf numFmtId="2" fontId="0" fillId="36" borderId="59" xfId="0" applyNumberFormat="1" applyFont="1" applyFill="1" applyBorder="1" applyAlignment="1" applyProtection="1">
      <alignment horizontal="center" vertical="center"/>
      <protection/>
    </xf>
    <xf numFmtId="2" fontId="0" fillId="36" borderId="108" xfId="0" applyNumberFormat="1" applyFont="1" applyFill="1" applyBorder="1" applyAlignment="1" applyProtection="1">
      <alignment horizontal="center" vertical="center"/>
      <protection/>
    </xf>
    <xf numFmtId="0" fontId="0" fillId="36" borderId="109" xfId="0" applyFill="1" applyBorder="1" applyAlignment="1" applyProtection="1">
      <alignment horizontal="left" vertical="center" indent="2"/>
      <protection/>
    </xf>
    <xf numFmtId="0" fontId="0" fillId="36" borderId="12" xfId="0" applyFill="1" applyBorder="1" applyAlignment="1" applyProtection="1">
      <alignment horizontal="left" vertical="center" indent="2"/>
      <protection/>
    </xf>
    <xf numFmtId="0" fontId="0" fillId="36" borderId="55" xfId="0" applyFill="1" applyBorder="1" applyAlignment="1" applyProtection="1">
      <alignment horizontal="left" vertical="center" indent="2"/>
      <protection/>
    </xf>
    <xf numFmtId="0" fontId="41" fillId="36" borderId="30" xfId="0" applyFont="1" applyFill="1" applyBorder="1" applyAlignment="1" applyProtection="1">
      <alignment horizontal="center" vertical="center"/>
      <protection/>
    </xf>
    <xf numFmtId="0" fontId="41" fillId="36" borderId="12" xfId="0" applyFont="1" applyFill="1" applyBorder="1" applyAlignment="1" applyProtection="1">
      <alignment horizontal="center" vertical="center"/>
      <protection/>
    </xf>
    <xf numFmtId="0" fontId="41" fillId="36" borderId="13" xfId="0" applyFont="1" applyFill="1" applyBorder="1" applyAlignment="1" applyProtection="1">
      <alignment horizontal="center" vertical="center"/>
      <protection/>
    </xf>
    <xf numFmtId="0" fontId="40" fillId="36" borderId="30" xfId="0" applyFont="1" applyFill="1" applyBorder="1" applyAlignment="1" applyProtection="1">
      <alignment horizontal="left" vertical="center" indent="1"/>
      <protection/>
    </xf>
    <xf numFmtId="0" fontId="40" fillId="36" borderId="12" xfId="0" applyFont="1" applyFill="1" applyBorder="1" applyAlignment="1" applyProtection="1">
      <alignment horizontal="left" vertical="center" indent="1"/>
      <protection/>
    </xf>
    <xf numFmtId="0" fontId="40" fillId="36" borderId="55" xfId="0" applyFont="1" applyFill="1" applyBorder="1" applyAlignment="1" applyProtection="1">
      <alignment horizontal="left" vertical="center" indent="1"/>
      <protection/>
    </xf>
    <xf numFmtId="0" fontId="0" fillId="36" borderId="59" xfId="0" applyFont="1" applyFill="1" applyBorder="1" applyAlignment="1" applyProtection="1">
      <alignment horizontal="left" vertical="center"/>
      <protection/>
    </xf>
    <xf numFmtId="0" fontId="0" fillId="36" borderId="95" xfId="0" applyFont="1" applyFill="1" applyBorder="1" applyAlignment="1" applyProtection="1">
      <alignment horizontal="center" vertical="center"/>
      <protection/>
    </xf>
    <xf numFmtId="0" fontId="0" fillId="36" borderId="108" xfId="0" applyFont="1" applyFill="1" applyBorder="1" applyAlignment="1" applyProtection="1">
      <alignment horizontal="center" vertical="center"/>
      <protection/>
    </xf>
    <xf numFmtId="6" fontId="0" fillId="36" borderId="14" xfId="0" applyNumberFormat="1" applyFont="1" applyFill="1" applyBorder="1" applyAlignment="1" applyProtection="1">
      <alignment horizontal="center" vertical="center"/>
      <protection/>
    </xf>
    <xf numFmtId="0" fontId="0" fillId="36" borderId="14" xfId="0" applyFont="1" applyFill="1" applyBorder="1" applyAlignment="1" applyProtection="1">
      <alignment horizontal="center" vertical="center"/>
      <protection/>
    </xf>
    <xf numFmtId="0" fontId="0" fillId="36" borderId="94" xfId="0" applyFont="1" applyFill="1" applyBorder="1" applyAlignment="1" applyProtection="1">
      <alignment horizontal="left" vertical="center" indent="2"/>
      <protection/>
    </xf>
    <xf numFmtId="0" fontId="0" fillId="36" borderId="59" xfId="0" applyFont="1" applyFill="1" applyBorder="1" applyAlignment="1" applyProtection="1">
      <alignment horizontal="left" vertical="center" indent="2"/>
      <protection/>
    </xf>
    <xf numFmtId="0" fontId="0" fillId="36" borderId="103" xfId="0" applyFont="1" applyFill="1" applyBorder="1" applyAlignment="1" applyProtection="1">
      <alignment horizontal="left" vertical="center" indent="2"/>
      <protection/>
    </xf>
    <xf numFmtId="0" fontId="0" fillId="36" borderId="62" xfId="0" applyFill="1" applyBorder="1" applyAlignment="1" applyProtection="1">
      <alignment vertical="center"/>
      <protection/>
    </xf>
    <xf numFmtId="0" fontId="0" fillId="36" borderId="110" xfId="0" applyFill="1" applyBorder="1" applyAlignment="1" applyProtection="1">
      <alignment vertical="center"/>
      <protection/>
    </xf>
    <xf numFmtId="0" fontId="30" fillId="36" borderId="31" xfId="0" applyFont="1" applyFill="1" applyBorder="1" applyAlignment="1" applyProtection="1">
      <alignment horizontal="center" vertical="center"/>
      <protection/>
    </xf>
    <xf numFmtId="0" fontId="30" fillId="36" borderId="14" xfId="0" applyFont="1" applyFill="1" applyBorder="1" applyAlignment="1" applyProtection="1">
      <alignment horizontal="center" vertical="center"/>
      <protection/>
    </xf>
    <xf numFmtId="0" fontId="30" fillId="36" borderId="11" xfId="0" applyFont="1" applyFill="1" applyBorder="1" applyAlignment="1" applyProtection="1">
      <alignment horizontal="center" vertical="center"/>
      <protection/>
    </xf>
    <xf numFmtId="0" fontId="40" fillId="36" borderId="31" xfId="0" applyFont="1" applyFill="1" applyBorder="1" applyAlignment="1" applyProtection="1">
      <alignment horizontal="left" vertical="center" indent="1"/>
      <protection/>
    </xf>
    <xf numFmtId="0" fontId="40" fillId="36" borderId="14" xfId="0" applyFont="1" applyFill="1" applyBorder="1" applyAlignment="1" applyProtection="1">
      <alignment horizontal="left" vertical="center" indent="1"/>
      <protection/>
    </xf>
    <xf numFmtId="0" fontId="40" fillId="36" borderId="57" xfId="0" applyFont="1" applyFill="1" applyBorder="1" applyAlignment="1" applyProtection="1">
      <alignment horizontal="left" vertical="center" indent="1"/>
      <protection/>
    </xf>
    <xf numFmtId="0" fontId="0" fillId="36" borderId="68" xfId="0" applyFont="1" applyFill="1" applyBorder="1" applyAlignment="1" applyProtection="1">
      <alignment horizontal="left" vertical="center" indent="1"/>
      <protection/>
    </xf>
    <xf numFmtId="0" fontId="40" fillId="36" borderId="74" xfId="0" applyFont="1" applyFill="1" applyBorder="1" applyAlignment="1" applyProtection="1">
      <alignment horizontal="center" vertical="center"/>
      <protection/>
    </xf>
    <xf numFmtId="0" fontId="40" fillId="36" borderId="15" xfId="0" applyFont="1" applyFill="1" applyBorder="1" applyAlignment="1" applyProtection="1">
      <alignment horizontal="center" vertical="center"/>
      <protection/>
    </xf>
    <xf numFmtId="0" fontId="4" fillId="36" borderId="111" xfId="0" applyFont="1" applyFill="1" applyBorder="1" applyAlignment="1" applyProtection="1">
      <alignment horizontal="center" vertical="center"/>
      <protection/>
    </xf>
    <xf numFmtId="0" fontId="4" fillId="36" borderId="46" xfId="0" applyFont="1" applyFill="1" applyBorder="1" applyAlignment="1" applyProtection="1">
      <alignment horizontal="center" vertical="center"/>
      <protection/>
    </xf>
    <xf numFmtId="0" fontId="4" fillId="36" borderId="105" xfId="0" applyFont="1" applyFill="1" applyBorder="1" applyAlignment="1" applyProtection="1">
      <alignment horizontal="center" vertical="center"/>
      <protection/>
    </xf>
    <xf numFmtId="0" fontId="4" fillId="36" borderId="51" xfId="0"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xf>
    <xf numFmtId="0" fontId="4" fillId="36" borderId="52" xfId="0" applyFont="1" applyFill="1" applyBorder="1" applyAlignment="1" applyProtection="1">
      <alignment horizontal="center" vertical="center"/>
      <protection/>
    </xf>
    <xf numFmtId="0" fontId="4" fillId="36" borderId="77" xfId="0" applyFont="1" applyFill="1" applyBorder="1" applyAlignment="1" applyProtection="1">
      <alignment horizontal="center" vertical="center"/>
      <protection/>
    </xf>
    <xf numFmtId="0" fontId="4" fillId="36" borderId="32" xfId="0" applyFont="1" applyFill="1" applyBorder="1" applyAlignment="1" applyProtection="1">
      <alignment horizontal="center" vertical="center"/>
      <protection/>
    </xf>
    <xf numFmtId="0" fontId="4" fillId="36" borderId="82" xfId="0" applyFont="1" applyFill="1" applyBorder="1" applyAlignment="1" applyProtection="1">
      <alignment horizontal="center" vertical="center"/>
      <protection/>
    </xf>
    <xf numFmtId="0" fontId="41" fillId="36" borderId="106" xfId="0" applyFont="1" applyFill="1" applyBorder="1" applyAlignment="1" applyProtection="1">
      <alignment horizontal="center" vertical="center"/>
      <protection/>
    </xf>
    <xf numFmtId="0" fontId="41" fillId="36" borderId="62" xfId="0" applyFont="1" applyFill="1" applyBorder="1" applyAlignment="1" applyProtection="1">
      <alignment horizontal="center" vertical="center"/>
      <protection/>
    </xf>
    <xf numFmtId="0" fontId="41" fillId="36" borderId="107" xfId="0" applyFont="1" applyFill="1" applyBorder="1" applyAlignment="1" applyProtection="1">
      <alignment horizontal="center" vertical="center"/>
      <protection/>
    </xf>
    <xf numFmtId="0" fontId="40" fillId="36" borderId="106" xfId="0" applyFont="1" applyFill="1" applyBorder="1" applyAlignment="1" applyProtection="1">
      <alignment horizontal="left" vertical="center" indent="1"/>
      <protection/>
    </xf>
    <xf numFmtId="0" fontId="40" fillId="36" borderId="62" xfId="0" applyFont="1" applyFill="1" applyBorder="1" applyAlignment="1" applyProtection="1">
      <alignment horizontal="left" vertical="center" indent="1"/>
      <protection/>
    </xf>
    <xf numFmtId="0" fontId="40" fillId="36" borderId="110" xfId="0" applyFont="1" applyFill="1" applyBorder="1" applyAlignment="1" applyProtection="1">
      <alignment horizontal="left" vertical="center" indent="1"/>
      <protection/>
    </xf>
    <xf numFmtId="0" fontId="40" fillId="36" borderId="14" xfId="0" applyFont="1" applyFill="1" applyBorder="1" applyAlignment="1" applyProtection="1">
      <alignment horizontal="distributed" vertical="center"/>
      <protection/>
    </xf>
    <xf numFmtId="0" fontId="0" fillId="36" borderId="112" xfId="0" applyFont="1" applyFill="1" applyBorder="1" applyAlignment="1" applyProtection="1">
      <alignment horizontal="center" vertical="center"/>
      <protection/>
    </xf>
    <xf numFmtId="0" fontId="0" fillId="36" borderId="113" xfId="0" applyFont="1" applyFill="1" applyBorder="1" applyAlignment="1" applyProtection="1">
      <alignment horizontal="center" vertical="center"/>
      <protection/>
    </xf>
    <xf numFmtId="0" fontId="0" fillId="36" borderId="114" xfId="0" applyFont="1" applyFill="1" applyBorder="1" applyAlignment="1" applyProtection="1">
      <alignment horizontal="center" vertical="center"/>
      <protection/>
    </xf>
    <xf numFmtId="0" fontId="0" fillId="36" borderId="115" xfId="0" applyFont="1" applyFill="1" applyBorder="1" applyAlignment="1" applyProtection="1">
      <alignment horizontal="center" vertical="center"/>
      <protection/>
    </xf>
    <xf numFmtId="0" fontId="0" fillId="36" borderId="116" xfId="0" applyFont="1" applyFill="1" applyBorder="1" applyAlignment="1" applyProtection="1">
      <alignment horizontal="center" vertical="center"/>
      <protection/>
    </xf>
    <xf numFmtId="0" fontId="0" fillId="36" borderId="117" xfId="0" applyFont="1" applyFill="1" applyBorder="1" applyAlignment="1" applyProtection="1">
      <alignment horizontal="center" vertical="center"/>
      <protection/>
    </xf>
    <xf numFmtId="0" fontId="0" fillId="36" borderId="118" xfId="0" applyFont="1" applyFill="1" applyBorder="1" applyAlignment="1" applyProtection="1">
      <alignment horizontal="center" vertical="center"/>
      <protection/>
    </xf>
    <xf numFmtId="0" fontId="0" fillId="36" borderId="119" xfId="0" applyFont="1" applyFill="1" applyBorder="1" applyAlignment="1" applyProtection="1">
      <alignment horizontal="center" vertical="center"/>
      <protection/>
    </xf>
    <xf numFmtId="0" fontId="0" fillId="36" borderId="120" xfId="0" applyFont="1" applyFill="1" applyBorder="1" applyAlignment="1" applyProtection="1">
      <alignment horizontal="center" vertical="center"/>
      <protection/>
    </xf>
    <xf numFmtId="2" fontId="2" fillId="36" borderId="51" xfId="0" applyNumberFormat="1" applyFont="1" applyFill="1" applyBorder="1" applyAlignment="1" applyProtection="1">
      <alignment horizontal="center" vertical="top"/>
      <protection/>
    </xf>
    <xf numFmtId="2" fontId="2" fillId="36" borderId="0" xfId="0" applyNumberFormat="1" applyFont="1" applyFill="1" applyBorder="1" applyAlignment="1" applyProtection="1">
      <alignment horizontal="center" vertical="top"/>
      <protection/>
    </xf>
    <xf numFmtId="2" fontId="2" fillId="36" borderId="53" xfId="0" applyNumberFormat="1" applyFont="1" applyFill="1" applyBorder="1" applyAlignment="1" applyProtection="1">
      <alignment horizontal="center" vertical="top"/>
      <protection/>
    </xf>
    <xf numFmtId="2" fontId="2" fillId="36" borderId="101" xfId="0" applyNumberFormat="1" applyFont="1" applyFill="1" applyBorder="1" applyAlignment="1" applyProtection="1">
      <alignment horizontal="center" vertical="top"/>
      <protection/>
    </xf>
    <xf numFmtId="2" fontId="2" fillId="36" borderId="70" xfId="0" applyNumberFormat="1" applyFont="1" applyFill="1" applyBorder="1" applyAlignment="1" applyProtection="1">
      <alignment horizontal="center" vertical="top"/>
      <protection/>
    </xf>
    <xf numFmtId="2" fontId="2" fillId="36" borderId="71" xfId="0" applyNumberFormat="1" applyFont="1" applyFill="1" applyBorder="1" applyAlignment="1" applyProtection="1">
      <alignment horizontal="center" vertical="top"/>
      <protection/>
    </xf>
    <xf numFmtId="0" fontId="0" fillId="36" borderId="101" xfId="0" applyFont="1" applyFill="1" applyBorder="1" applyAlignment="1" applyProtection="1">
      <alignment horizontal="center" vertical="center"/>
      <protection/>
    </xf>
    <xf numFmtId="0" fontId="0" fillId="36" borderId="70" xfId="0" applyFont="1" applyFill="1" applyBorder="1" applyAlignment="1" applyProtection="1">
      <alignment horizontal="center" vertical="center"/>
      <protection/>
    </xf>
    <xf numFmtId="0" fontId="0" fillId="36" borderId="71" xfId="0" applyFont="1" applyFill="1" applyBorder="1" applyAlignment="1" applyProtection="1">
      <alignment horizontal="center" vertical="center"/>
      <protection/>
    </xf>
    <xf numFmtId="0" fontId="0" fillId="36" borderId="53" xfId="0" applyFont="1" applyFill="1" applyBorder="1" applyAlignment="1" applyProtection="1">
      <alignment horizontal="center" vertical="center"/>
      <protection/>
    </xf>
    <xf numFmtId="0" fontId="0" fillId="36" borderId="77"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xf>
    <xf numFmtId="0" fontId="0" fillId="36" borderId="83" xfId="0" applyFont="1" applyFill="1" applyBorder="1" applyAlignment="1" applyProtection="1">
      <alignment horizontal="center" vertical="center"/>
      <protection/>
    </xf>
    <xf numFmtId="0" fontId="40" fillId="36" borderId="12" xfId="0" applyFont="1" applyFill="1" applyBorder="1" applyAlignment="1" applyProtection="1">
      <alignment horizontal="distributed" vertical="center"/>
      <protection/>
    </xf>
    <xf numFmtId="0" fontId="3" fillId="36" borderId="90" xfId="0" applyFont="1" applyFill="1" applyBorder="1" applyAlignment="1" applyProtection="1">
      <alignment horizontal="center" vertical="center"/>
      <protection/>
    </xf>
    <xf numFmtId="0" fontId="3" fillId="36" borderId="91" xfId="0" applyFont="1" applyFill="1" applyBorder="1" applyAlignment="1" applyProtection="1">
      <alignment horizontal="center" vertical="center"/>
      <protection/>
    </xf>
    <xf numFmtId="0" fontId="3" fillId="36" borderId="92" xfId="0" applyFont="1" applyFill="1" applyBorder="1" applyAlignment="1" applyProtection="1">
      <alignment horizontal="center" vertical="center"/>
      <protection/>
    </xf>
    <xf numFmtId="0" fontId="0" fillId="36" borderId="47" xfId="0" applyFill="1" applyBorder="1" applyAlignment="1" applyProtection="1">
      <alignment horizontal="center" vertical="center"/>
      <protection/>
    </xf>
    <xf numFmtId="0" fontId="0" fillId="36" borderId="49" xfId="0" applyFill="1" applyBorder="1" applyAlignment="1" applyProtection="1">
      <alignment horizontal="center" vertical="center"/>
      <protection/>
    </xf>
    <xf numFmtId="0" fontId="0" fillId="36" borderId="50" xfId="0" applyFill="1" applyBorder="1" applyAlignment="1" applyProtection="1">
      <alignment horizontal="center" vertical="center"/>
      <protection/>
    </xf>
    <xf numFmtId="0" fontId="1" fillId="36" borderId="0" xfId="67" applyFont="1" applyFill="1" applyAlignment="1" applyProtection="1">
      <alignment horizontal="center" shrinkToFit="1"/>
      <protection/>
    </xf>
    <xf numFmtId="0" fontId="0" fillId="36" borderId="0" xfId="0" applyFont="1" applyFill="1" applyBorder="1" applyAlignment="1" applyProtection="1">
      <alignment horizontal="center"/>
      <protection/>
    </xf>
    <xf numFmtId="0" fontId="49" fillId="36" borderId="0" xfId="0" applyFont="1" applyFill="1" applyAlignment="1" applyProtection="1">
      <alignment horizontal="center"/>
      <protection/>
    </xf>
    <xf numFmtId="0" fontId="1" fillId="36" borderId="0" xfId="67" applyFont="1" applyFill="1" applyAlignment="1" applyProtection="1">
      <alignment horizontal="left" vertical="center" shrinkToFit="1"/>
      <protection/>
    </xf>
    <xf numFmtId="0" fontId="24" fillId="49" borderId="0" xfId="0" applyFont="1" applyFill="1" applyAlignment="1">
      <alignment horizontal="left" vertical="center" wrapText="1"/>
    </xf>
    <xf numFmtId="0" fontId="1" fillId="33" borderId="0" xfId="67" applyFont="1" applyFill="1" applyAlignment="1" applyProtection="1">
      <alignment horizontal="center"/>
      <protection/>
    </xf>
    <xf numFmtId="0" fontId="1" fillId="36" borderId="0" xfId="0" applyFont="1" applyFill="1" applyAlignment="1" applyProtection="1">
      <alignment horizontal="center" vertical="center"/>
      <protection/>
    </xf>
    <xf numFmtId="0" fontId="1" fillId="36" borderId="0" xfId="67" applyFont="1" applyFill="1" applyAlignment="1" applyProtection="1">
      <alignment horizontal="center"/>
      <protection/>
    </xf>
    <xf numFmtId="0" fontId="40" fillId="36" borderId="15" xfId="0" applyFont="1" applyFill="1" applyBorder="1" applyAlignment="1" applyProtection="1">
      <alignment horizontal="distributed" vertical="center"/>
      <protection/>
    </xf>
    <xf numFmtId="0" fontId="33" fillId="36" borderId="0" xfId="0" applyFont="1" applyFill="1" applyAlignment="1" applyProtection="1">
      <alignment horizontal="right" shrinkToFit="1"/>
      <protection/>
    </xf>
    <xf numFmtId="0" fontId="28" fillId="36" borderId="0" xfId="0" applyFont="1" applyFill="1" applyAlignment="1" applyProtection="1">
      <alignment horizontal="left"/>
      <protection/>
    </xf>
    <xf numFmtId="0" fontId="0" fillId="36" borderId="49" xfId="0" applyFill="1" applyBorder="1" applyAlignment="1">
      <alignment horizontal="distributed" vertical="center"/>
    </xf>
    <xf numFmtId="0" fontId="0" fillId="36" borderId="0" xfId="0" applyFill="1" applyBorder="1" applyAlignment="1">
      <alignment horizontal="distributed" vertical="center"/>
    </xf>
    <xf numFmtId="0" fontId="1" fillId="36" borderId="90" xfId="0" applyFont="1" applyFill="1" applyBorder="1" applyAlignment="1">
      <alignment horizontal="center" vertical="center"/>
    </xf>
    <xf numFmtId="0" fontId="1" fillId="36" borderId="91" xfId="0" applyFont="1" applyFill="1" applyBorder="1" applyAlignment="1">
      <alignment horizontal="center" vertical="center"/>
    </xf>
    <xf numFmtId="0" fontId="1" fillId="36" borderId="92" xfId="0" applyFont="1" applyFill="1" applyBorder="1" applyAlignment="1">
      <alignment horizontal="center" vertical="center"/>
    </xf>
    <xf numFmtId="0" fontId="0" fillId="36" borderId="0" xfId="0" applyFill="1" applyAlignment="1">
      <alignment horizontal="left" vertical="center" indent="2"/>
    </xf>
    <xf numFmtId="0" fontId="0" fillId="36" borderId="0" xfId="0" applyFill="1" applyAlignment="1">
      <alignment horizontal="center" vertical="center"/>
    </xf>
    <xf numFmtId="184" fontId="42" fillId="33" borderId="10" xfId="0" applyNumberFormat="1" applyFont="1" applyFill="1" applyBorder="1" applyAlignment="1">
      <alignment horizontal="center" vertical="center"/>
    </xf>
    <xf numFmtId="0" fontId="13" fillId="33" borderId="0" xfId="0" applyFont="1" applyFill="1" applyBorder="1" applyAlignment="1">
      <alignment horizontal="center" vertical="center"/>
    </xf>
    <xf numFmtId="0" fontId="3" fillId="33" borderId="0" xfId="0" applyFont="1" applyFill="1" applyAlignment="1">
      <alignment horizontal="center" vertical="center"/>
    </xf>
    <xf numFmtId="0" fontId="1" fillId="33" borderId="90" xfId="0" applyFont="1" applyFill="1" applyBorder="1" applyAlignment="1">
      <alignment horizontal="center" vertical="center"/>
    </xf>
    <xf numFmtId="0" fontId="1" fillId="33" borderId="91" xfId="0" applyFont="1" applyFill="1" applyBorder="1" applyAlignment="1">
      <alignment horizontal="center" vertical="center"/>
    </xf>
    <xf numFmtId="0" fontId="1" fillId="33" borderId="92" xfId="0" applyFont="1" applyFill="1" applyBorder="1" applyAlignment="1">
      <alignment horizontal="center" vertical="center"/>
    </xf>
    <xf numFmtId="0" fontId="6" fillId="33" borderId="0" xfId="0" applyFont="1" applyFill="1" applyAlignment="1">
      <alignment horizontal="center" vertical="center"/>
    </xf>
    <xf numFmtId="0" fontId="17" fillId="33" borderId="30"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45" fillId="33" borderId="30" xfId="0" applyFont="1" applyFill="1" applyBorder="1" applyAlignment="1">
      <alignment horizontal="left" vertical="center"/>
    </xf>
    <xf numFmtId="0" fontId="45" fillId="33" borderId="12" xfId="0" applyFont="1" applyFill="1" applyBorder="1" applyAlignment="1">
      <alignment horizontal="left" vertical="center"/>
    </xf>
    <xf numFmtId="0" fontId="45" fillId="33" borderId="13" xfId="0" applyFont="1" applyFill="1" applyBorder="1" applyAlignment="1">
      <alignment horizontal="left" vertical="center"/>
    </xf>
    <xf numFmtId="0" fontId="4" fillId="33" borderId="30" xfId="0" applyFont="1" applyFill="1" applyBorder="1" applyAlignment="1">
      <alignment vertical="center"/>
    </xf>
    <xf numFmtId="0" fontId="4" fillId="33" borderId="13" xfId="0" applyFont="1" applyFill="1" applyBorder="1" applyAlignment="1">
      <alignment vertical="center"/>
    </xf>
    <xf numFmtId="0" fontId="4" fillId="33" borderId="31"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44" borderId="0" xfId="0" applyFont="1" applyFill="1" applyBorder="1" applyAlignment="1">
      <alignmen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1" xfId="0" applyFont="1" applyFill="1" applyBorder="1" applyAlignment="1">
      <alignment horizontal="left" vertical="center"/>
    </xf>
    <xf numFmtId="0" fontId="17" fillId="33" borderId="19" xfId="0" applyNumberFormat="1" applyFont="1" applyFill="1" applyBorder="1" applyAlignment="1">
      <alignment horizontal="left" vertical="center" indent="1"/>
    </xf>
    <xf numFmtId="0" fontId="4" fillId="33" borderId="19" xfId="0" applyNumberFormat="1" applyFont="1" applyFill="1" applyBorder="1" applyAlignment="1">
      <alignment horizontal="left" vertical="center" indent="1"/>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3" fillId="33" borderId="0" xfId="0" applyFont="1" applyFill="1" applyAlignment="1">
      <alignment vertical="top"/>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5" xfId="0" applyFont="1" applyFill="1" applyBorder="1" applyAlignment="1">
      <alignment vertical="center"/>
    </xf>
    <xf numFmtId="0" fontId="4" fillId="33" borderId="75" xfId="0" applyFont="1" applyFill="1" applyBorder="1" applyAlignment="1">
      <alignment vertical="center"/>
    </xf>
    <xf numFmtId="0" fontId="17" fillId="33" borderId="20" xfId="0" applyNumberFormat="1" applyFont="1" applyFill="1" applyBorder="1" applyAlignment="1">
      <alignment horizontal="left" vertical="center" indent="1"/>
    </xf>
    <xf numFmtId="0" fontId="6" fillId="33" borderId="0" xfId="0" applyFont="1" applyFill="1" applyBorder="1" applyAlignment="1">
      <alignment/>
    </xf>
    <xf numFmtId="0" fontId="6" fillId="33" borderId="53" xfId="0" applyFont="1" applyFill="1" applyBorder="1" applyAlignment="1">
      <alignment/>
    </xf>
    <xf numFmtId="0" fontId="43" fillId="33" borderId="102" xfId="0" applyNumberFormat="1" applyFont="1" applyFill="1" applyBorder="1" applyAlignment="1">
      <alignment horizontal="left" vertical="center" indent="1"/>
    </xf>
    <xf numFmtId="0" fontId="43" fillId="33" borderId="19" xfId="0" applyNumberFormat="1" applyFont="1" applyFill="1" applyBorder="1" applyAlignment="1">
      <alignment horizontal="left" vertical="center" indent="1"/>
    </xf>
    <xf numFmtId="0" fontId="0" fillId="33" borderId="0" xfId="0" applyFill="1" applyBorder="1" applyAlignment="1">
      <alignment vertical="center"/>
    </xf>
    <xf numFmtId="0" fontId="40" fillId="33" borderId="74" xfId="0" applyFont="1" applyFill="1" applyBorder="1" applyAlignment="1">
      <alignment horizontal="center" vertical="center"/>
    </xf>
    <xf numFmtId="0" fontId="40" fillId="33" borderId="15" xfId="0" applyFont="1" applyFill="1" applyBorder="1" applyAlignment="1">
      <alignment horizontal="center" vertical="center"/>
    </xf>
    <xf numFmtId="0" fontId="40" fillId="33" borderId="7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0" xfId="67" applyFont="1" applyFill="1" applyBorder="1" applyAlignment="1">
      <alignment vertical="center"/>
      <protection/>
    </xf>
    <xf numFmtId="0" fontId="4" fillId="33" borderId="12" xfId="67" applyFont="1" applyFill="1" applyBorder="1" applyAlignment="1">
      <alignment vertical="center"/>
      <protection/>
    </xf>
    <xf numFmtId="0" fontId="4" fillId="33" borderId="13" xfId="67" applyFont="1" applyFill="1" applyBorder="1" applyAlignment="1">
      <alignment vertical="center"/>
      <protection/>
    </xf>
    <xf numFmtId="0" fontId="4" fillId="33" borderId="101" xfId="67" applyFont="1" applyFill="1" applyBorder="1" applyAlignment="1" applyProtection="1">
      <alignment horizontal="center" vertical="center" textRotation="255"/>
      <protection locked="0"/>
    </xf>
    <xf numFmtId="0" fontId="4" fillId="33" borderId="78" xfId="67" applyFont="1" applyFill="1" applyBorder="1" applyAlignment="1" applyProtection="1">
      <alignment horizontal="center" vertical="center" textRotation="255"/>
      <protection locked="0"/>
    </xf>
    <xf numFmtId="0" fontId="4" fillId="33" borderId="51" xfId="67" applyFont="1" applyFill="1" applyBorder="1" applyAlignment="1" applyProtection="1">
      <alignment horizontal="center" vertical="center" textRotation="255"/>
      <protection locked="0"/>
    </xf>
    <xf numFmtId="0" fontId="4" fillId="33" borderId="52" xfId="67" applyFont="1" applyFill="1" applyBorder="1" applyAlignment="1" applyProtection="1">
      <alignment horizontal="center" vertical="center" textRotation="255"/>
      <protection locked="0"/>
    </xf>
    <xf numFmtId="0" fontId="4" fillId="33" borderId="76" xfId="67" applyFont="1" applyFill="1" applyBorder="1" applyAlignment="1" applyProtection="1">
      <alignment horizontal="center" vertical="center" textRotation="255"/>
      <protection locked="0"/>
    </xf>
    <xf numFmtId="0" fontId="4" fillId="33" borderId="79" xfId="67" applyFont="1" applyFill="1" applyBorder="1" applyAlignment="1" applyProtection="1">
      <alignment horizontal="center" vertical="center" textRotation="255"/>
      <protection locked="0"/>
    </xf>
    <xf numFmtId="0" fontId="4" fillId="45" borderId="0" xfId="67" applyFont="1" applyFill="1" applyBorder="1" applyAlignment="1">
      <alignment horizontal="left" vertical="center"/>
      <protection/>
    </xf>
    <xf numFmtId="0" fontId="4" fillId="45" borderId="0" xfId="67" applyFont="1" applyFill="1" applyBorder="1" applyAlignment="1" applyProtection="1">
      <alignment horizontal="center" vertical="center"/>
      <protection locked="0"/>
    </xf>
    <xf numFmtId="0" fontId="4" fillId="33" borderId="31" xfId="67" applyFont="1" applyFill="1" applyBorder="1" applyAlignment="1">
      <alignment vertical="center"/>
      <protection/>
    </xf>
    <xf numFmtId="0" fontId="4" fillId="33" borderId="14" xfId="67" applyFont="1" applyFill="1" applyBorder="1" applyAlignment="1">
      <alignment vertical="center"/>
      <protection/>
    </xf>
    <xf numFmtId="0" fontId="4" fillId="33" borderId="11" xfId="67" applyFont="1" applyFill="1" applyBorder="1" applyAlignment="1">
      <alignment vertical="center"/>
      <protection/>
    </xf>
    <xf numFmtId="0" fontId="4" fillId="33" borderId="70" xfId="67" applyFont="1" applyFill="1" applyBorder="1" applyAlignment="1" applyProtection="1">
      <alignment horizontal="center" vertical="center" textRotation="255"/>
      <protection locked="0"/>
    </xf>
    <xf numFmtId="0" fontId="4" fillId="33" borderId="0" xfId="67" applyFont="1" applyFill="1" applyBorder="1" applyAlignment="1" applyProtection="1">
      <alignment horizontal="center" vertical="center" textRotation="255"/>
      <protection locked="0"/>
    </xf>
    <xf numFmtId="0" fontId="4" fillId="33" borderId="77" xfId="67" applyFont="1" applyFill="1" applyBorder="1" applyAlignment="1" applyProtection="1">
      <alignment horizontal="center" vertical="center" textRotation="255"/>
      <protection locked="0"/>
    </xf>
    <xf numFmtId="0" fontId="4" fillId="33" borderId="32" xfId="67" applyFont="1" applyFill="1" applyBorder="1" applyAlignment="1" applyProtection="1">
      <alignment horizontal="center" vertical="center" textRotation="255"/>
      <protection locked="0"/>
    </xf>
    <xf numFmtId="0" fontId="4" fillId="33" borderId="69" xfId="67" applyFont="1" applyFill="1" applyBorder="1" applyAlignment="1">
      <alignment vertical="center"/>
      <protection/>
    </xf>
    <xf numFmtId="0" fontId="0" fillId="33" borderId="70" xfId="0" applyFill="1" applyBorder="1" applyAlignment="1">
      <alignment vertical="center"/>
    </xf>
    <xf numFmtId="0" fontId="0" fillId="33" borderId="78" xfId="0" applyFill="1" applyBorder="1" applyAlignment="1">
      <alignment vertical="center"/>
    </xf>
    <xf numFmtId="0" fontId="0" fillId="33" borderId="80" xfId="0" applyFill="1" applyBorder="1" applyAlignment="1">
      <alignment vertical="center"/>
    </xf>
    <xf numFmtId="0" fontId="0" fillId="33" borderId="0" xfId="0" applyFill="1" applyBorder="1" applyAlignment="1">
      <alignment vertical="center"/>
    </xf>
    <xf numFmtId="0" fontId="0" fillId="33" borderId="52" xfId="0" applyFill="1" applyBorder="1" applyAlignment="1">
      <alignment vertical="center"/>
    </xf>
    <xf numFmtId="0" fontId="0" fillId="33" borderId="81" xfId="0" applyFill="1" applyBorder="1" applyAlignment="1">
      <alignment vertical="center"/>
    </xf>
    <xf numFmtId="0" fontId="0" fillId="33" borderId="32" xfId="0" applyFill="1" applyBorder="1" applyAlignment="1">
      <alignment vertical="center"/>
    </xf>
    <xf numFmtId="0" fontId="0" fillId="33" borderId="82" xfId="0" applyFill="1" applyBorder="1" applyAlignment="1">
      <alignment vertical="center"/>
    </xf>
    <xf numFmtId="0" fontId="0" fillId="33" borderId="72" xfId="0" applyFill="1" applyBorder="1" applyAlignment="1">
      <alignment vertical="center"/>
    </xf>
    <xf numFmtId="0" fontId="0" fillId="33" borderId="10" xfId="0" applyFill="1" applyBorder="1" applyAlignment="1">
      <alignment vertical="center"/>
    </xf>
    <xf numFmtId="0" fontId="0" fillId="33" borderId="79"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4" fillId="45" borderId="0" xfId="67" applyFont="1" applyFill="1" applyBorder="1" applyAlignment="1">
      <alignment horizontal="center" vertical="center"/>
      <protection/>
    </xf>
    <xf numFmtId="0" fontId="10" fillId="33" borderId="10" xfId="67" applyFont="1" applyFill="1" applyBorder="1" applyAlignment="1">
      <alignment vertical="center"/>
      <protection/>
    </xf>
    <xf numFmtId="0" fontId="0" fillId="33" borderId="70" xfId="67" applyFont="1" applyFill="1" applyBorder="1" applyAlignment="1">
      <alignment horizontal="left" vertical="center"/>
      <protection/>
    </xf>
    <xf numFmtId="0" fontId="0" fillId="33" borderId="10" xfId="67" applyFont="1" applyFill="1" applyBorder="1" applyAlignment="1">
      <alignment horizontal="left" vertical="center"/>
      <protection/>
    </xf>
    <xf numFmtId="0" fontId="4" fillId="33" borderId="70" xfId="67" applyFont="1" applyFill="1" applyBorder="1" applyAlignment="1">
      <alignment vertical="center"/>
      <protection/>
    </xf>
    <xf numFmtId="0" fontId="4" fillId="33" borderId="10" xfId="67" applyFont="1" applyFill="1" applyBorder="1" applyAlignment="1">
      <alignment vertical="center"/>
      <protection/>
    </xf>
    <xf numFmtId="0" fontId="0" fillId="33" borderId="70" xfId="67" applyFont="1" applyFill="1" applyBorder="1" applyAlignment="1">
      <alignment vertical="center"/>
      <protection/>
    </xf>
    <xf numFmtId="0" fontId="0" fillId="33" borderId="10" xfId="67" applyFont="1" applyFill="1" applyBorder="1" applyAlignment="1">
      <alignment vertical="center"/>
      <protection/>
    </xf>
    <xf numFmtId="0" fontId="10" fillId="33" borderId="70" xfId="67" applyFont="1" applyFill="1" applyBorder="1" applyAlignment="1">
      <alignment vertical="center"/>
      <protection/>
    </xf>
    <xf numFmtId="0" fontId="1" fillId="33" borderId="90" xfId="67" applyFont="1" applyFill="1" applyBorder="1" applyAlignment="1">
      <alignment horizontal="center" vertical="center"/>
      <protection/>
    </xf>
    <xf numFmtId="0" fontId="1" fillId="33" borderId="91" xfId="67" applyFont="1" applyFill="1" applyBorder="1" applyAlignment="1">
      <alignment horizontal="center" vertical="center"/>
      <protection/>
    </xf>
    <xf numFmtId="0" fontId="1" fillId="33" borderId="92" xfId="67" applyFont="1" applyFill="1" applyBorder="1" applyAlignment="1">
      <alignment horizontal="center" vertical="center"/>
      <protection/>
    </xf>
    <xf numFmtId="0" fontId="4" fillId="33" borderId="74" xfId="67" applyFont="1" applyFill="1" applyBorder="1" applyAlignment="1" applyProtection="1">
      <alignment horizontal="center" vertical="center"/>
      <protection locked="0"/>
    </xf>
    <xf numFmtId="0" fontId="4" fillId="33" borderId="15" xfId="67" applyFont="1" applyFill="1" applyBorder="1" applyAlignment="1" applyProtection="1">
      <alignment horizontal="center" vertical="center"/>
      <protection locked="0"/>
    </xf>
    <xf numFmtId="0" fontId="4" fillId="33" borderId="75" xfId="67" applyFont="1" applyFill="1" applyBorder="1" applyAlignment="1" applyProtection="1">
      <alignment horizontal="center" vertical="center"/>
      <protection locked="0"/>
    </xf>
    <xf numFmtId="0" fontId="4" fillId="33" borderId="70" xfId="67" applyFont="1" applyFill="1" applyBorder="1" applyAlignment="1">
      <alignment horizontal="left" vertical="center"/>
      <protection/>
    </xf>
    <xf numFmtId="0" fontId="4" fillId="33" borderId="10" xfId="67" applyFont="1" applyFill="1" applyBorder="1" applyAlignment="1">
      <alignment horizontal="left" vertical="center"/>
      <protection/>
    </xf>
    <xf numFmtId="0" fontId="25" fillId="33" borderId="70" xfId="67" applyFont="1" applyFill="1" applyBorder="1" applyAlignment="1">
      <alignment vertical="center"/>
      <protection/>
    </xf>
    <xf numFmtId="0" fontId="25" fillId="33" borderId="10" xfId="67" applyFont="1" applyFill="1" applyBorder="1" applyAlignment="1">
      <alignment vertical="center"/>
      <protection/>
    </xf>
    <xf numFmtId="0" fontId="4" fillId="33" borderId="54" xfId="67" applyFont="1" applyFill="1" applyBorder="1" applyAlignment="1" applyProtection="1">
      <alignment horizontal="center" vertical="center"/>
      <protection locked="0"/>
    </xf>
    <xf numFmtId="0" fontId="4" fillId="33" borderId="12" xfId="67" applyFont="1" applyFill="1" applyBorder="1" applyAlignment="1" applyProtection="1">
      <alignment horizontal="center" vertical="center"/>
      <protection locked="0"/>
    </xf>
    <xf numFmtId="0" fontId="4" fillId="33" borderId="13" xfId="67" applyFont="1" applyFill="1" applyBorder="1" applyAlignment="1" applyProtection="1">
      <alignment horizontal="center" vertical="center"/>
      <protection locked="0"/>
    </xf>
    <xf numFmtId="0" fontId="4" fillId="33" borderId="56" xfId="67" applyFont="1" applyFill="1" applyBorder="1" applyAlignment="1" applyProtection="1">
      <alignment horizontal="center" vertical="center"/>
      <protection locked="0"/>
    </xf>
    <xf numFmtId="0" fontId="4" fillId="33" borderId="14" xfId="67" applyFont="1" applyFill="1" applyBorder="1" applyAlignment="1" applyProtection="1">
      <alignment horizontal="center" vertical="center"/>
      <protection locked="0"/>
    </xf>
    <xf numFmtId="0" fontId="4" fillId="33" borderId="11" xfId="67" applyFont="1" applyFill="1" applyBorder="1" applyAlignment="1" applyProtection="1">
      <alignment horizontal="center" vertical="center"/>
      <protection locked="0"/>
    </xf>
    <xf numFmtId="180" fontId="24" fillId="33" borderId="70" xfId="67" applyNumberFormat="1" applyFont="1" applyFill="1" applyBorder="1" applyAlignment="1">
      <alignment horizontal="center" vertical="center"/>
      <protection/>
    </xf>
    <xf numFmtId="180" fontId="24" fillId="33" borderId="10" xfId="67" applyNumberFormat="1" applyFont="1" applyFill="1" applyBorder="1" applyAlignment="1">
      <alignment vertical="center"/>
      <protection/>
    </xf>
    <xf numFmtId="0" fontId="9" fillId="33" borderId="0" xfId="67" applyFont="1" applyFill="1" applyBorder="1" applyAlignment="1">
      <alignment horizontal="right" vertical="center"/>
      <protection/>
    </xf>
    <xf numFmtId="0" fontId="0" fillId="33" borderId="70" xfId="67" applyFont="1" applyFill="1" applyBorder="1" applyAlignment="1">
      <alignment horizontal="center" vertical="center"/>
      <protection/>
    </xf>
    <xf numFmtId="0" fontId="10" fillId="33" borderId="0" xfId="67" applyFont="1" applyFill="1" applyBorder="1" applyAlignment="1">
      <alignment vertical="center"/>
      <protection/>
    </xf>
    <xf numFmtId="0" fontId="24" fillId="33" borderId="12" xfId="67" applyFont="1" applyFill="1" applyBorder="1" applyAlignment="1">
      <alignment vertical="center"/>
      <protection/>
    </xf>
    <xf numFmtId="0" fontId="17" fillId="33" borderId="0" xfId="67" applyFont="1" applyFill="1" applyBorder="1" applyAlignment="1">
      <alignment horizontal="right" vertical="center"/>
      <protection/>
    </xf>
    <xf numFmtId="0" fontId="4" fillId="33" borderId="82" xfId="67" applyFont="1" applyFill="1" applyBorder="1" applyAlignment="1" applyProtection="1">
      <alignment horizontal="center" vertical="center" textRotation="255"/>
      <protection locked="0"/>
    </xf>
    <xf numFmtId="2" fontId="24" fillId="33" borderId="12" xfId="67" applyNumberFormat="1" applyFont="1" applyFill="1" applyBorder="1" applyAlignment="1">
      <alignment vertical="center"/>
      <protection/>
    </xf>
    <xf numFmtId="0" fontId="0" fillId="33" borderId="0" xfId="67" applyFill="1" applyBorder="1" applyAlignment="1">
      <alignment vertical="center"/>
      <protection/>
    </xf>
    <xf numFmtId="0" fontId="0" fillId="45" borderId="0" xfId="67" applyFill="1" applyAlignment="1">
      <alignment vertical="center"/>
      <protection/>
    </xf>
    <xf numFmtId="0" fontId="24" fillId="33" borderId="10" xfId="67" applyFont="1" applyFill="1" applyBorder="1" applyAlignment="1">
      <alignment vertical="center"/>
      <protection/>
    </xf>
    <xf numFmtId="0" fontId="4" fillId="33" borderId="30" xfId="67" applyFont="1" applyFill="1" applyBorder="1" applyAlignment="1">
      <alignment horizontal="left" vertical="center"/>
      <protection/>
    </xf>
    <xf numFmtId="0" fontId="4" fillId="33" borderId="12" xfId="67" applyFont="1" applyFill="1" applyBorder="1" applyAlignment="1">
      <alignment horizontal="left" vertical="center"/>
      <protection/>
    </xf>
    <xf numFmtId="0" fontId="4" fillId="33" borderId="13" xfId="67" applyFont="1" applyFill="1" applyBorder="1" applyAlignment="1">
      <alignment horizontal="left" vertical="center"/>
      <protection/>
    </xf>
    <xf numFmtId="0" fontId="4" fillId="33" borderId="104"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100"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6" xfId="0" applyFont="1" applyFill="1" applyBorder="1" applyAlignment="1">
      <alignment horizontal="center" vertical="center"/>
    </xf>
    <xf numFmtId="0" fontId="28" fillId="33" borderId="0" xfId="0" applyFont="1" applyFill="1" applyBorder="1" applyAlignment="1">
      <alignment vertical="center"/>
    </xf>
    <xf numFmtId="0" fontId="4" fillId="33" borderId="90" xfId="0" applyFont="1" applyFill="1" applyBorder="1" applyAlignment="1">
      <alignment horizontal="left" vertical="center"/>
    </xf>
    <xf numFmtId="0" fontId="4" fillId="33" borderId="91" xfId="0" applyFont="1" applyFill="1" applyBorder="1" applyAlignment="1">
      <alignment horizontal="left" vertical="center"/>
    </xf>
    <xf numFmtId="0" fontId="4" fillId="33" borderId="121" xfId="0" applyFont="1" applyFill="1" applyBorder="1" applyAlignment="1">
      <alignment horizontal="left" vertical="center"/>
    </xf>
    <xf numFmtId="0" fontId="4" fillId="33" borderId="122" xfId="0" applyFont="1" applyFill="1" applyBorder="1" applyAlignment="1">
      <alignment vertical="center"/>
    </xf>
    <xf numFmtId="0" fontId="4" fillId="33" borderId="91" xfId="0" applyFont="1" applyFill="1" applyBorder="1" applyAlignment="1">
      <alignment vertical="center"/>
    </xf>
    <xf numFmtId="0" fontId="4" fillId="33" borderId="92" xfId="0" applyFont="1" applyFill="1" applyBorder="1" applyAlignment="1">
      <alignment vertical="center"/>
    </xf>
    <xf numFmtId="204" fontId="8" fillId="36" borderId="0" xfId="66" applyNumberFormat="1" applyFont="1" applyFill="1" applyAlignment="1">
      <alignment horizontal="left" vertical="center"/>
      <protection/>
    </xf>
    <xf numFmtId="0" fontId="1" fillId="36" borderId="90" xfId="66" applyFont="1" applyFill="1" applyBorder="1" applyAlignment="1">
      <alignment horizontal="center" vertical="center"/>
      <protection/>
    </xf>
    <xf numFmtId="0" fontId="1" fillId="36" borderId="91" xfId="66" applyFont="1" applyFill="1" applyBorder="1" applyAlignment="1">
      <alignment horizontal="center" vertical="center"/>
      <protection/>
    </xf>
    <xf numFmtId="0" fontId="1" fillId="36" borderId="92" xfId="66" applyFont="1" applyFill="1" applyBorder="1" applyAlignment="1">
      <alignment horizontal="center" vertical="center"/>
      <protection/>
    </xf>
    <xf numFmtId="0" fontId="0" fillId="48" borderId="32" xfId="65" applyFont="1" applyFill="1" applyBorder="1" applyAlignment="1">
      <alignment horizontal="center" vertical="top"/>
      <protection/>
    </xf>
    <xf numFmtId="0" fontId="4" fillId="48" borderId="100" xfId="65" applyFont="1" applyFill="1" applyBorder="1" applyAlignment="1">
      <alignment horizontal="center" vertical="center" textRotation="255"/>
      <protection/>
    </xf>
    <xf numFmtId="0" fontId="4" fillId="48" borderId="27" xfId="65" applyFont="1" applyFill="1" applyBorder="1" applyAlignment="1">
      <alignment horizontal="center" vertical="center" textRotation="255"/>
      <protection/>
    </xf>
    <xf numFmtId="0" fontId="4" fillId="48" borderId="28" xfId="65" applyFont="1" applyFill="1" applyBorder="1" applyAlignment="1">
      <alignment horizontal="center" vertical="center" textRotation="255"/>
      <protection/>
    </xf>
    <xf numFmtId="0" fontId="4" fillId="48" borderId="26" xfId="65" applyFont="1" applyFill="1" applyBorder="1" applyAlignment="1">
      <alignment horizontal="center" vertical="center" textRotation="255"/>
      <protection/>
    </xf>
    <xf numFmtId="0" fontId="4" fillId="48" borderId="26" xfId="65" applyFont="1" applyFill="1" applyBorder="1" applyAlignment="1">
      <alignment horizontal="center" vertical="center"/>
      <protection/>
    </xf>
    <xf numFmtId="0" fontId="4" fillId="48" borderId="75" xfId="65" applyFont="1" applyFill="1" applyBorder="1" applyAlignment="1">
      <alignment horizontal="center" vertical="center"/>
      <protection/>
    </xf>
    <xf numFmtId="0" fontId="4" fillId="48" borderId="102" xfId="65" applyFont="1" applyFill="1" applyBorder="1" applyAlignment="1">
      <alignment horizontal="center" vertical="center"/>
      <protection/>
    </xf>
    <xf numFmtId="0" fontId="4" fillId="48" borderId="29" xfId="65" applyFont="1" applyFill="1" applyBorder="1" applyAlignment="1">
      <alignment horizontal="center" vertical="center"/>
      <protection/>
    </xf>
    <xf numFmtId="0" fontId="4" fillId="48" borderId="67" xfId="65" applyFont="1" applyFill="1" applyBorder="1" applyAlignment="1">
      <alignment horizontal="center" vertical="center"/>
      <protection/>
    </xf>
    <xf numFmtId="176" fontId="4" fillId="48" borderId="56" xfId="65" applyNumberFormat="1" applyFont="1" applyFill="1" applyBorder="1" applyAlignment="1">
      <alignment horizontal="center" vertical="center"/>
      <protection/>
    </xf>
    <xf numFmtId="176" fontId="4" fillId="48" borderId="11" xfId="65" applyNumberFormat="1" applyFont="1" applyFill="1" applyBorder="1" applyAlignment="1">
      <alignment horizontal="center" vertical="center"/>
      <protection/>
    </xf>
    <xf numFmtId="176" fontId="4" fillId="48" borderId="31" xfId="65" applyNumberFormat="1" applyFont="1" applyFill="1" applyBorder="1" applyAlignment="1">
      <alignment horizontal="center" vertical="center"/>
      <protection/>
    </xf>
    <xf numFmtId="176" fontId="4" fillId="48" borderId="57" xfId="65" applyNumberFormat="1" applyFont="1" applyFill="1" applyBorder="1" applyAlignment="1">
      <alignment horizontal="center" vertical="center"/>
      <protection/>
    </xf>
    <xf numFmtId="0" fontId="1" fillId="49" borderId="0" xfId="66" applyFont="1" applyFill="1" applyAlignment="1">
      <alignment horizontal="center" vertical="center" wrapText="1"/>
      <protection/>
    </xf>
    <xf numFmtId="0" fontId="4" fillId="36" borderId="77" xfId="66" applyFont="1" applyFill="1" applyBorder="1" applyAlignment="1">
      <alignment horizontal="center" vertical="center"/>
      <protection/>
    </xf>
    <xf numFmtId="0" fontId="4" fillId="36" borderId="83" xfId="66" applyFont="1" applyFill="1" applyBorder="1" applyAlignment="1">
      <alignment horizontal="center" vertical="center"/>
      <protection/>
    </xf>
    <xf numFmtId="0" fontId="4" fillId="36" borderId="74" xfId="66" applyFont="1" applyFill="1" applyBorder="1" applyAlignment="1">
      <alignment horizontal="center" vertical="center"/>
      <protection/>
    </xf>
    <xf numFmtId="0" fontId="4" fillId="36" borderId="54" xfId="66" applyFont="1" applyFill="1" applyBorder="1" applyAlignment="1">
      <alignment horizontal="center" vertical="center"/>
      <protection/>
    </xf>
    <xf numFmtId="0" fontId="4" fillId="36" borderId="56" xfId="66" applyFont="1" applyFill="1" applyBorder="1" applyAlignment="1">
      <alignment horizontal="center" vertical="center"/>
      <protection/>
    </xf>
    <xf numFmtId="176" fontId="4" fillId="36" borderId="68" xfId="66" applyNumberFormat="1" applyFont="1" applyFill="1" applyBorder="1" applyAlignment="1">
      <alignment horizontal="center" vertical="center" wrapText="1"/>
      <protection/>
    </xf>
    <xf numFmtId="176" fontId="4" fillId="36" borderId="55" xfId="66" applyNumberFormat="1" applyFont="1" applyFill="1" applyBorder="1" applyAlignment="1">
      <alignment horizontal="center" vertical="center" wrapText="1"/>
      <protection/>
    </xf>
    <xf numFmtId="176" fontId="4" fillId="36" borderId="57" xfId="66" applyNumberFormat="1" applyFont="1" applyFill="1" applyBorder="1" applyAlignment="1">
      <alignment horizontal="center" vertical="center" wrapText="1"/>
      <protection/>
    </xf>
    <xf numFmtId="176" fontId="4" fillId="36" borderId="68" xfId="66" applyNumberFormat="1" applyFont="1" applyFill="1" applyBorder="1" applyAlignment="1">
      <alignment horizontal="center" vertical="center"/>
      <protection/>
    </xf>
    <xf numFmtId="176" fontId="4" fillId="36" borderId="55" xfId="66" applyNumberFormat="1" applyFont="1" applyFill="1" applyBorder="1" applyAlignment="1">
      <alignment horizontal="center" vertical="center"/>
      <protection/>
    </xf>
    <xf numFmtId="176" fontId="4" fillId="36" borderId="57" xfId="66" applyNumberFormat="1" applyFont="1" applyFill="1" applyBorder="1" applyAlignment="1">
      <alignment horizontal="center" vertical="center"/>
      <protection/>
    </xf>
    <xf numFmtId="0" fontId="1" fillId="36" borderId="32" xfId="66" applyFont="1" applyFill="1" applyBorder="1" applyAlignment="1">
      <alignment horizontal="center" vertical="center"/>
      <protection/>
    </xf>
    <xf numFmtId="0" fontId="4" fillId="36" borderId="76" xfId="66" applyFont="1" applyFill="1" applyBorder="1" applyAlignment="1">
      <alignment horizontal="center" vertical="center"/>
      <protection/>
    </xf>
    <xf numFmtId="176" fontId="4" fillId="36" borderId="73" xfId="66" applyNumberFormat="1" applyFont="1" applyFill="1" applyBorder="1" applyAlignment="1">
      <alignment horizontal="center" vertical="center"/>
      <protection/>
    </xf>
    <xf numFmtId="176" fontId="4" fillId="36" borderId="71" xfId="66" applyNumberFormat="1" applyFont="1" applyFill="1" applyBorder="1" applyAlignment="1">
      <alignment horizontal="center" vertical="center"/>
      <protection/>
    </xf>
    <xf numFmtId="0" fontId="4" fillId="36" borderId="101" xfId="66" applyFont="1" applyFill="1" applyBorder="1" applyAlignment="1">
      <alignment horizontal="center" vertical="center"/>
      <protection/>
    </xf>
    <xf numFmtId="58" fontId="4" fillId="33" borderId="30" xfId="0" applyNumberFormat="1" applyFont="1" applyFill="1" applyBorder="1" applyAlignment="1">
      <alignment horizontal="left" vertical="center" indent="1"/>
    </xf>
    <xf numFmtId="58" fontId="4" fillId="33" borderId="12" xfId="0" applyNumberFormat="1" applyFont="1" applyFill="1" applyBorder="1" applyAlignment="1">
      <alignment horizontal="left" vertical="center" indent="1"/>
    </xf>
    <xf numFmtId="58" fontId="4" fillId="33" borderId="55" xfId="0" applyNumberFormat="1" applyFont="1" applyFill="1" applyBorder="1" applyAlignment="1">
      <alignment horizontal="left" vertical="center" indent="1"/>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17" fillId="33" borderId="19" xfId="0" applyFont="1" applyFill="1" applyBorder="1" applyAlignment="1">
      <alignment horizontal="left" vertical="center" indent="1"/>
    </xf>
    <xf numFmtId="0" fontId="17" fillId="33" borderId="24" xfId="0" applyFont="1" applyFill="1" applyBorder="1" applyAlignment="1">
      <alignment horizontal="left" vertical="center" indent="1"/>
    </xf>
    <xf numFmtId="0" fontId="4" fillId="33" borderId="19" xfId="0" applyFont="1" applyFill="1" applyBorder="1" applyAlignment="1">
      <alignment horizontal="left" vertical="center" indent="1"/>
    </xf>
    <xf numFmtId="0" fontId="4" fillId="33" borderId="24" xfId="0" applyFont="1" applyFill="1" applyBorder="1" applyAlignment="1">
      <alignment horizontal="left" vertical="center" indent="1"/>
    </xf>
    <xf numFmtId="0" fontId="28" fillId="33" borderId="74" xfId="0" applyFont="1" applyFill="1" applyBorder="1" applyAlignment="1">
      <alignment horizontal="center" vertical="center"/>
    </xf>
    <xf numFmtId="0" fontId="28" fillId="33" borderId="15" xfId="0" applyFont="1" applyFill="1" applyBorder="1" applyAlignment="1">
      <alignment horizontal="center" vertical="center"/>
    </xf>
    <xf numFmtId="0" fontId="28" fillId="33" borderId="68" xfId="0" applyFont="1" applyFill="1" applyBorder="1" applyAlignment="1">
      <alignment horizontal="center" vertical="center"/>
    </xf>
    <xf numFmtId="0" fontId="4" fillId="33" borderId="19" xfId="0" applyFont="1" applyFill="1" applyBorder="1" applyAlignment="1">
      <alignment horizontal="center" vertical="center"/>
    </xf>
    <xf numFmtId="0" fontId="17" fillId="33" borderId="30" xfId="0" applyFont="1" applyFill="1" applyBorder="1" applyAlignment="1">
      <alignment horizontal="left" vertical="center" indent="1"/>
    </xf>
    <xf numFmtId="0" fontId="17" fillId="33" borderId="12" xfId="0" applyFont="1" applyFill="1" applyBorder="1" applyAlignment="1">
      <alignment horizontal="left" vertical="center" indent="1"/>
    </xf>
    <xf numFmtId="0" fontId="17" fillId="33" borderId="55" xfId="0" applyFont="1" applyFill="1" applyBorder="1" applyAlignment="1">
      <alignment horizontal="left" vertical="center" indent="1"/>
    </xf>
    <xf numFmtId="0" fontId="4" fillId="33" borderId="33" xfId="0" applyFont="1" applyFill="1" applyBorder="1" applyAlignment="1">
      <alignment horizontal="center" vertical="center"/>
    </xf>
    <xf numFmtId="177" fontId="4" fillId="33" borderId="19" xfId="0" applyNumberFormat="1" applyFont="1" applyFill="1" applyBorder="1" applyAlignment="1">
      <alignment horizontal="center" vertical="center"/>
    </xf>
    <xf numFmtId="184" fontId="4" fillId="33" borderId="19" xfId="0" applyNumberFormat="1" applyFont="1" applyFill="1" applyBorder="1" applyAlignment="1">
      <alignment horizontal="center" vertical="center"/>
    </xf>
    <xf numFmtId="182" fontId="4" fillId="33" borderId="19" xfId="0" applyNumberFormat="1" applyFont="1" applyFill="1" applyBorder="1" applyAlignment="1">
      <alignment horizontal="center" vertical="center"/>
    </xf>
    <xf numFmtId="0" fontId="4" fillId="33" borderId="7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9" xfId="0" applyFont="1" applyFill="1" applyBorder="1" applyAlignment="1">
      <alignment horizontal="center" vertical="center"/>
    </xf>
    <xf numFmtId="185" fontId="17" fillId="33" borderId="19" xfId="0" applyNumberFormat="1" applyFont="1" applyFill="1" applyBorder="1" applyAlignment="1">
      <alignment horizontal="left" vertical="center" indent="1"/>
    </xf>
    <xf numFmtId="0" fontId="17" fillId="33" borderId="19"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4" xfId="0" applyFont="1" applyFill="1" applyBorder="1" applyAlignment="1">
      <alignment horizontal="center" vertical="center"/>
    </xf>
    <xf numFmtId="0" fontId="4" fillId="33" borderId="19"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3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9" xfId="0" applyFont="1" applyFill="1" applyBorder="1" applyAlignment="1">
      <alignment horizontal="left" vertical="center" indent="3"/>
    </xf>
    <xf numFmtId="0" fontId="4" fillId="33" borderId="24" xfId="0" applyFont="1" applyFill="1" applyBorder="1" applyAlignment="1">
      <alignment horizontal="left" vertical="center" indent="3"/>
    </xf>
    <xf numFmtId="0" fontId="4" fillId="33" borderId="18" xfId="0" applyFont="1" applyFill="1" applyBorder="1" applyAlignment="1">
      <alignment horizontal="left" vertical="center" indent="2"/>
    </xf>
    <xf numFmtId="0" fontId="4" fillId="33" borderId="35" xfId="0" applyFont="1" applyFill="1" applyBorder="1" applyAlignment="1">
      <alignment horizontal="center" vertical="center"/>
    </xf>
    <xf numFmtId="0" fontId="3" fillId="33" borderId="18" xfId="0" applyFont="1" applyFill="1" applyBorder="1" applyAlignment="1">
      <alignment vertical="center"/>
    </xf>
    <xf numFmtId="0" fontId="4" fillId="33" borderId="20" xfId="0" applyFont="1" applyFill="1" applyBorder="1" applyAlignment="1">
      <alignment horizontal="left" vertical="center" indent="3"/>
    </xf>
    <xf numFmtId="0" fontId="4" fillId="33" borderId="25" xfId="0" applyFont="1" applyFill="1" applyBorder="1" applyAlignment="1">
      <alignment horizontal="left" vertical="center" indent="3"/>
    </xf>
    <xf numFmtId="0" fontId="4" fillId="33" borderId="30" xfId="0" applyFont="1" applyFill="1" applyBorder="1" applyAlignment="1">
      <alignment horizontal="left" vertical="center" indent="3"/>
    </xf>
    <xf numFmtId="0" fontId="0" fillId="33" borderId="12" xfId="0" applyFill="1" applyBorder="1" applyAlignment="1">
      <alignment vertical="center"/>
    </xf>
    <xf numFmtId="0" fontId="0" fillId="33" borderId="55" xfId="0" applyFill="1" applyBorder="1" applyAlignment="1">
      <alignment vertical="center"/>
    </xf>
    <xf numFmtId="58" fontId="4" fillId="33" borderId="19" xfId="0" applyNumberFormat="1" applyFont="1" applyFill="1" applyBorder="1" applyAlignment="1">
      <alignment horizontal="left" vertical="center" indent="1"/>
    </xf>
    <xf numFmtId="0" fontId="1" fillId="48" borderId="90" xfId="61" applyFont="1" applyFill="1" applyBorder="1" applyAlignment="1" applyProtection="1">
      <alignment horizontal="center" vertical="center"/>
      <protection/>
    </xf>
    <xf numFmtId="0" fontId="1" fillId="48" borderId="91" xfId="61" applyFont="1" applyFill="1" applyBorder="1" applyAlignment="1" applyProtection="1">
      <alignment horizontal="center" vertical="center"/>
      <protection/>
    </xf>
    <xf numFmtId="0" fontId="1" fillId="48" borderId="92" xfId="61" applyFont="1" applyFill="1" applyBorder="1" applyAlignment="1" applyProtection="1">
      <alignment horizontal="center" vertical="center"/>
      <protection/>
    </xf>
    <xf numFmtId="0" fontId="33" fillId="36" borderId="0" xfId="61" applyFont="1" applyFill="1" applyBorder="1" applyAlignment="1">
      <alignment horizontal="center" vertical="center"/>
      <protection/>
    </xf>
    <xf numFmtId="0" fontId="18" fillId="34" borderId="0" xfId="0" applyFont="1" applyFill="1" applyAlignment="1">
      <alignment horizontal="center" vertical="center"/>
    </xf>
    <xf numFmtId="0" fontId="19" fillId="34" borderId="0" xfId="0" applyFont="1" applyFill="1" applyAlignment="1">
      <alignment horizontal="center" vertical="center"/>
    </xf>
    <xf numFmtId="0" fontId="0" fillId="34" borderId="90" xfId="0" applyFill="1" applyBorder="1" applyAlignment="1">
      <alignment horizontal="center" vertical="center"/>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1" fillId="33" borderId="93" xfId="68" applyFont="1" applyFill="1" applyBorder="1" applyAlignment="1">
      <alignment horizontal="center" vertical="center" textRotation="180"/>
      <protection/>
    </xf>
    <xf numFmtId="0" fontId="1" fillId="33" borderId="64" xfId="68" applyFont="1" applyFill="1" applyBorder="1" applyAlignment="1">
      <alignment horizontal="center" vertical="center" textRotation="180"/>
      <protection/>
    </xf>
    <xf numFmtId="0" fontId="1" fillId="33" borderId="65" xfId="68" applyFont="1" applyFill="1" applyBorder="1" applyAlignment="1">
      <alignment horizontal="center" vertical="center" textRotation="180"/>
      <protection/>
    </xf>
    <xf numFmtId="2" fontId="0" fillId="33" borderId="90" xfId="0" applyNumberFormat="1" applyFont="1" applyFill="1" applyBorder="1" applyAlignment="1">
      <alignment horizontal="right" vertical="center"/>
    </xf>
    <xf numFmtId="2" fontId="0" fillId="33" borderId="92" xfId="0" applyNumberFormat="1" applyFont="1" applyFill="1" applyBorder="1" applyAlignment="1">
      <alignment horizontal="right" vertical="center"/>
    </xf>
    <xf numFmtId="2" fontId="0" fillId="33" borderId="123" xfId="49" applyNumberFormat="1" applyFont="1" applyFill="1" applyBorder="1" applyAlignment="1">
      <alignment horizontal="right" vertical="center"/>
    </xf>
    <xf numFmtId="2" fontId="0" fillId="33" borderId="124" xfId="49" applyNumberFormat="1" applyFont="1" applyFill="1" applyBorder="1" applyAlignment="1">
      <alignment horizontal="right" vertical="center"/>
    </xf>
    <xf numFmtId="2" fontId="0" fillId="33" borderId="90" xfId="0" applyNumberFormat="1" applyFont="1" applyFill="1" applyBorder="1" applyAlignment="1">
      <alignment horizontal="center" vertical="center"/>
    </xf>
    <xf numFmtId="2" fontId="0" fillId="33" borderId="92" xfId="0" applyNumberFormat="1" applyFont="1" applyFill="1" applyBorder="1" applyAlignment="1">
      <alignment horizontal="center" vertical="center"/>
    </xf>
    <xf numFmtId="2" fontId="0" fillId="33" borderId="90" xfId="49" applyNumberFormat="1" applyFont="1" applyFill="1" applyBorder="1" applyAlignment="1">
      <alignment horizontal="right" vertical="center"/>
    </xf>
    <xf numFmtId="2" fontId="0" fillId="33" borderId="92" xfId="49" applyNumberFormat="1" applyFont="1" applyFill="1" applyBorder="1" applyAlignment="1">
      <alignment horizontal="right" vertical="center"/>
    </xf>
    <xf numFmtId="2" fontId="0" fillId="33" borderId="123" xfId="49" applyNumberFormat="1" applyFont="1" applyFill="1" applyBorder="1" applyAlignment="1">
      <alignment horizontal="right" vertical="center"/>
    </xf>
    <xf numFmtId="2" fontId="0" fillId="33" borderId="124" xfId="49" applyNumberFormat="1" applyFont="1" applyFill="1" applyBorder="1" applyAlignment="1">
      <alignment horizontal="right" vertical="center"/>
    </xf>
    <xf numFmtId="2" fontId="0" fillId="33" borderId="90" xfId="0" applyNumberFormat="1" applyFont="1" applyFill="1" applyBorder="1" applyAlignment="1">
      <alignment horizontal="right" vertical="center"/>
    </xf>
    <xf numFmtId="2" fontId="0" fillId="33" borderId="92" xfId="0" applyNumberFormat="1" applyFont="1" applyFill="1" applyBorder="1" applyAlignment="1">
      <alignment horizontal="right" vertical="center"/>
    </xf>
    <xf numFmtId="2" fontId="0" fillId="33" borderId="90" xfId="0" applyNumberFormat="1" applyFont="1" applyFill="1" applyBorder="1" applyAlignment="1">
      <alignment horizontal="center" vertical="center"/>
    </xf>
    <xf numFmtId="2" fontId="0" fillId="33" borderId="92" xfId="0" applyNumberFormat="1" applyFont="1" applyFill="1" applyBorder="1" applyAlignment="1">
      <alignment horizontal="center" vertical="center"/>
    </xf>
    <xf numFmtId="0" fontId="4" fillId="33" borderId="80" xfId="63" applyFill="1" applyBorder="1" applyAlignment="1">
      <alignment horizontal="center" vertical="center"/>
      <protection/>
    </xf>
    <xf numFmtId="0" fontId="4" fillId="33" borderId="52" xfId="63" applyFill="1" applyBorder="1" applyAlignment="1">
      <alignment horizontal="center" vertical="center"/>
      <protection/>
    </xf>
    <xf numFmtId="0" fontId="4" fillId="33" borderId="53" xfId="63" applyFill="1" applyBorder="1" applyAlignment="1">
      <alignment horizontal="center" vertical="center"/>
      <protection/>
    </xf>
    <xf numFmtId="0" fontId="4" fillId="33" borderId="81" xfId="63" applyFill="1" applyBorder="1" applyAlignment="1">
      <alignment horizontal="center" vertical="center"/>
      <protection/>
    </xf>
    <xf numFmtId="0" fontId="4" fillId="33" borderId="82" xfId="63" applyFill="1" applyBorder="1" applyAlignment="1">
      <alignment horizontal="center" vertical="center"/>
      <protection/>
    </xf>
    <xf numFmtId="0" fontId="4" fillId="33" borderId="83" xfId="63" applyFill="1" applyBorder="1" applyAlignment="1">
      <alignment horizontal="center" vertical="center"/>
      <protection/>
    </xf>
    <xf numFmtId="0" fontId="4" fillId="33" borderId="99" xfId="63" applyFill="1" applyBorder="1" applyAlignment="1">
      <alignment horizontal="center" vertical="center"/>
      <protection/>
    </xf>
    <xf numFmtId="0" fontId="4" fillId="33" borderId="60" xfId="63" applyFill="1" applyBorder="1" applyAlignment="1">
      <alignment horizontal="center" vertical="center"/>
      <protection/>
    </xf>
    <xf numFmtId="0" fontId="4" fillId="33" borderId="96" xfId="63" applyFill="1" applyBorder="1" applyAlignment="1">
      <alignment horizontal="center" vertical="center"/>
      <protection/>
    </xf>
    <xf numFmtId="0" fontId="4" fillId="33" borderId="105" xfId="63" applyFill="1" applyBorder="1" applyAlignment="1">
      <alignment horizontal="center" vertical="center"/>
      <protection/>
    </xf>
    <xf numFmtId="0" fontId="4" fillId="33" borderId="125" xfId="63" applyFill="1" applyBorder="1" applyAlignment="1">
      <alignment horizontal="center" vertical="center"/>
      <protection/>
    </xf>
    <xf numFmtId="0" fontId="4" fillId="33" borderId="58" xfId="63" applyFill="1" applyBorder="1" applyAlignment="1">
      <alignment horizontal="center" vertical="center"/>
      <protection/>
    </xf>
    <xf numFmtId="194" fontId="4" fillId="33" borderId="93" xfId="63" applyNumberFormat="1" applyFill="1" applyBorder="1" applyAlignment="1">
      <alignment horizontal="center" vertical="center"/>
      <protection/>
    </xf>
    <xf numFmtId="194" fontId="4" fillId="33" borderId="65" xfId="63" applyNumberFormat="1" applyFill="1" applyBorder="1" applyAlignment="1">
      <alignment horizontal="center" vertical="center"/>
      <protection/>
    </xf>
    <xf numFmtId="0" fontId="4" fillId="33" borderId="47" xfId="63" applyFill="1" applyBorder="1" applyAlignment="1">
      <alignment horizontal="center" vertical="center"/>
      <protection/>
    </xf>
    <xf numFmtId="0" fontId="4" fillId="33" borderId="49" xfId="63" applyFill="1" applyBorder="1" applyAlignment="1">
      <alignment horizontal="center" vertical="center"/>
      <protection/>
    </xf>
    <xf numFmtId="0" fontId="4" fillId="33" borderId="50" xfId="63" applyFill="1" applyBorder="1" applyAlignment="1">
      <alignment horizontal="center" vertical="center"/>
      <protection/>
    </xf>
    <xf numFmtId="0" fontId="4" fillId="33" borderId="77" xfId="63" applyFill="1" applyBorder="1" applyAlignment="1">
      <alignment horizontal="center" vertical="center"/>
      <protection/>
    </xf>
    <xf numFmtId="0" fontId="4" fillId="33" borderId="32" xfId="63" applyFill="1" applyBorder="1" applyAlignment="1">
      <alignment horizontal="center" vertical="center"/>
      <protection/>
    </xf>
    <xf numFmtId="193" fontId="4" fillId="33" borderId="93" xfId="63" applyNumberFormat="1" applyFill="1" applyBorder="1" applyAlignment="1">
      <alignment horizontal="center" vertical="center"/>
      <protection/>
    </xf>
    <xf numFmtId="193" fontId="4" fillId="33" borderId="65" xfId="63" applyNumberFormat="1" applyFill="1" applyBorder="1" applyAlignment="1">
      <alignment horizontal="center" vertical="center"/>
      <protection/>
    </xf>
    <xf numFmtId="0" fontId="4" fillId="33" borderId="95" xfId="63" applyFont="1" applyFill="1" applyBorder="1" applyAlignment="1">
      <alignment horizontal="center" vertical="center"/>
      <protection/>
    </xf>
    <xf numFmtId="0" fontId="4" fillId="33" borderId="103" xfId="63" applyFill="1" applyBorder="1" applyAlignment="1">
      <alignment horizontal="center" vertical="center"/>
      <protection/>
    </xf>
    <xf numFmtId="0" fontId="4" fillId="33" borderId="93" xfId="63" applyFill="1" applyBorder="1" applyAlignment="1">
      <alignment horizontal="center" vertical="center"/>
      <protection/>
    </xf>
    <xf numFmtId="0" fontId="4" fillId="33" borderId="65" xfId="63" applyFill="1" applyBorder="1" applyAlignment="1">
      <alignment horizontal="center" vertical="center"/>
      <protection/>
    </xf>
    <xf numFmtId="190" fontId="17" fillId="33" borderId="47" xfId="63" applyNumberFormat="1" applyFont="1" applyFill="1" applyBorder="1" applyAlignment="1">
      <alignment horizontal="center" vertical="center"/>
      <protection/>
    </xf>
    <xf numFmtId="190" fontId="17" fillId="33" borderId="77" xfId="63" applyNumberFormat="1" applyFont="1" applyFill="1" applyBorder="1" applyAlignment="1">
      <alignment horizontal="center" vertical="center"/>
      <protection/>
    </xf>
    <xf numFmtId="191" fontId="17" fillId="33" borderId="50" xfId="63" applyNumberFormat="1" applyFont="1" applyFill="1" applyBorder="1" applyAlignment="1">
      <alignment horizontal="center" vertical="center"/>
      <protection/>
    </xf>
    <xf numFmtId="191" fontId="17" fillId="33" borderId="83" xfId="63" applyNumberFormat="1" applyFont="1" applyFill="1" applyBorder="1" applyAlignment="1">
      <alignment horizontal="center" vertical="center"/>
      <protection/>
    </xf>
    <xf numFmtId="0" fontId="4" fillId="33" borderId="93" xfId="63" applyFont="1" applyFill="1" applyBorder="1" applyAlignment="1">
      <alignment horizontal="center" vertical="center" wrapText="1"/>
      <protection/>
    </xf>
    <xf numFmtId="0" fontId="4" fillId="33" borderId="65" xfId="63" applyFont="1" applyFill="1" applyBorder="1" applyAlignment="1">
      <alignment horizontal="center" vertical="center" wrapText="1"/>
      <protection/>
    </xf>
    <xf numFmtId="0" fontId="4" fillId="33" borderId="93" xfId="63" applyFill="1" applyBorder="1" applyAlignment="1">
      <alignment vertical="center" textRotation="255"/>
      <protection/>
    </xf>
    <xf numFmtId="0" fontId="4" fillId="33" borderId="64" xfId="63" applyFill="1" applyBorder="1" applyAlignment="1">
      <alignment vertical="center" textRotation="255"/>
      <protection/>
    </xf>
    <xf numFmtId="0" fontId="4" fillId="33" borderId="65" xfId="63" applyFill="1" applyBorder="1" applyAlignment="1">
      <alignment vertical="center" textRotation="255"/>
      <protection/>
    </xf>
    <xf numFmtId="0" fontId="4" fillId="33" borderId="74" xfId="63" applyFill="1" applyBorder="1" applyAlignment="1">
      <alignment horizontal="center" vertical="center"/>
      <protection/>
    </xf>
    <xf numFmtId="0" fontId="4" fillId="33" borderId="15" xfId="63" applyFill="1" applyBorder="1" applyAlignment="1">
      <alignment horizontal="center" vertical="center"/>
      <protection/>
    </xf>
    <xf numFmtId="0" fontId="4" fillId="33" borderId="68" xfId="63" applyFill="1" applyBorder="1" applyAlignment="1">
      <alignment horizontal="center" vertical="center"/>
      <protection/>
    </xf>
    <xf numFmtId="0" fontId="4" fillId="33" borderId="95" xfId="63" applyFill="1" applyBorder="1" applyAlignment="1">
      <alignment horizontal="center" vertical="center"/>
      <protection/>
    </xf>
    <xf numFmtId="0" fontId="4" fillId="33" borderId="108" xfId="63" applyFill="1" applyBorder="1" applyAlignment="1">
      <alignment horizontal="center" vertical="center"/>
      <protection/>
    </xf>
    <xf numFmtId="1" fontId="4" fillId="33" borderId="80" xfId="63" applyNumberFormat="1" applyFill="1" applyBorder="1" applyAlignment="1">
      <alignment horizontal="center" vertical="center"/>
      <protection/>
    </xf>
    <xf numFmtId="1" fontId="4" fillId="33" borderId="53" xfId="63" applyNumberFormat="1" applyFill="1" applyBorder="1" applyAlignment="1">
      <alignment horizontal="center" vertical="center"/>
      <protection/>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98" xfId="0" applyBorder="1" applyAlignment="1">
      <alignment horizontal="center" vertical="center"/>
    </xf>
    <xf numFmtId="0" fontId="0" fillId="0" borderId="126"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vertical="center"/>
    </xf>
    <xf numFmtId="0" fontId="0" fillId="0" borderId="35" xfId="0" applyBorder="1" applyAlignment="1">
      <alignment vertical="center"/>
    </xf>
    <xf numFmtId="0" fontId="0" fillId="0" borderId="127" xfId="0" applyBorder="1" applyAlignment="1">
      <alignment vertical="center"/>
    </xf>
    <xf numFmtId="0" fontId="0" fillId="0" borderId="97"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0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7" xfId="0" applyBorder="1" applyAlignment="1">
      <alignment horizontal="center" vertical="center"/>
    </xf>
    <xf numFmtId="0" fontId="0" fillId="0" borderId="32" xfId="0" applyBorder="1" applyAlignment="1">
      <alignment horizontal="center" vertical="center"/>
    </xf>
    <xf numFmtId="0" fontId="0" fillId="0" borderId="83"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28" xfId="0" applyBorder="1" applyAlignment="1">
      <alignment horizontal="center" vertical="center" textRotation="255"/>
    </xf>
    <xf numFmtId="0" fontId="0" fillId="0" borderId="27" xfId="0" applyBorder="1" applyAlignment="1">
      <alignment horizontal="center" vertical="center" textRotation="255"/>
    </xf>
    <xf numFmtId="0" fontId="0" fillId="0" borderId="101"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7" xfId="0" applyBorder="1" applyAlignment="1">
      <alignment vertical="center"/>
    </xf>
    <xf numFmtId="0" fontId="0" fillId="0" borderId="32" xfId="0" applyBorder="1" applyAlignment="1">
      <alignment vertical="center"/>
    </xf>
    <xf numFmtId="0" fontId="0" fillId="0" borderId="83" xfId="0" applyBorder="1" applyAlignment="1">
      <alignment vertical="center"/>
    </xf>
    <xf numFmtId="0" fontId="0" fillId="0" borderId="76" xfId="0"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0" borderId="111" xfId="0"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0" fillId="0" borderId="100"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10" xfId="0" applyBorder="1" applyAlignment="1">
      <alignment horizontal="center" vertical="center"/>
    </xf>
    <xf numFmtId="0" fontId="0" fillId="0" borderId="54" xfId="0"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111" xfId="0" applyBorder="1" applyAlignment="1">
      <alignment horizontal="center" vertical="center"/>
    </xf>
    <xf numFmtId="0" fontId="0" fillId="0" borderId="46" xfId="0" applyBorder="1" applyAlignment="1">
      <alignment horizontal="center" vertical="center"/>
    </xf>
    <xf numFmtId="0" fontId="0" fillId="0" borderId="58"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73" xfId="0" applyBorder="1" applyAlignment="1">
      <alignment horizontal="center" vertical="center"/>
    </xf>
    <xf numFmtId="0" fontId="0" fillId="0" borderId="104"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11" xfId="0"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1" fillId="0" borderId="93" xfId="68" applyFont="1" applyBorder="1" applyAlignment="1">
      <alignment horizontal="center" vertical="center" textRotation="180"/>
      <protection/>
    </xf>
    <xf numFmtId="0" fontId="1" fillId="0" borderId="64" xfId="68" applyFont="1" applyBorder="1" applyAlignment="1">
      <alignment horizontal="center" vertical="center" textRotation="180"/>
      <protection/>
    </xf>
    <xf numFmtId="0" fontId="1" fillId="0" borderId="65" xfId="68" applyFont="1" applyBorder="1" applyAlignment="1">
      <alignment horizontal="center" vertical="center" textRotation="180"/>
      <protection/>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88" xfId="0" applyBorder="1" applyAlignment="1">
      <alignment horizontal="center" vertical="center"/>
    </xf>
    <xf numFmtId="0" fontId="0" fillId="0" borderId="37" xfId="0" applyBorder="1" applyAlignment="1">
      <alignment horizontal="center" vertical="center"/>
    </xf>
    <xf numFmtId="0" fontId="0" fillId="0" borderId="89"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176" fontId="4" fillId="33" borderId="72" xfId="63" applyNumberFormat="1" applyFill="1" applyBorder="1" applyAlignment="1">
      <alignment horizontal="center" vertical="center"/>
      <protection/>
    </xf>
    <xf numFmtId="0" fontId="4" fillId="33" borderId="73" xfId="63" applyFill="1" applyBorder="1" applyAlignment="1">
      <alignment horizontal="center" vertical="center"/>
      <protection/>
    </xf>
    <xf numFmtId="0" fontId="4" fillId="33" borderId="131" xfId="63" applyFont="1" applyFill="1" applyBorder="1" applyAlignment="1">
      <alignment horizontal="center" vertical="center"/>
      <protection/>
    </xf>
    <xf numFmtId="0" fontId="4" fillId="33" borderId="17" xfId="63" applyFill="1" applyBorder="1" applyAlignment="1">
      <alignment horizontal="center" vertical="center"/>
      <protection/>
    </xf>
    <xf numFmtId="1" fontId="4" fillId="33" borderId="100" xfId="63" applyNumberFormat="1" applyFill="1" applyBorder="1" applyAlignment="1">
      <alignment horizontal="center" vertical="center"/>
      <protection/>
    </xf>
    <xf numFmtId="1" fontId="4" fillId="33" borderId="18" xfId="63" applyNumberFormat="1" applyFill="1" applyBorder="1" applyAlignment="1">
      <alignment horizontal="center" vertical="center"/>
      <protection/>
    </xf>
    <xf numFmtId="0" fontId="4" fillId="33" borderId="59" xfId="63" applyFill="1" applyBorder="1" applyAlignment="1">
      <alignment horizontal="center" vertical="center"/>
      <protection/>
    </xf>
    <xf numFmtId="0" fontId="4" fillId="33" borderId="18" xfId="63" applyFill="1" applyBorder="1" applyAlignment="1">
      <alignment horizontal="center" vertical="center"/>
      <protection/>
    </xf>
    <xf numFmtId="2" fontId="4" fillId="33" borderId="72" xfId="63" applyNumberFormat="1" applyFill="1" applyBorder="1" applyAlignment="1">
      <alignment horizontal="center" vertical="center"/>
      <protection/>
    </xf>
    <xf numFmtId="2" fontId="4" fillId="33" borderId="10" xfId="63" applyNumberFormat="1" applyFill="1" applyBorder="1" applyAlignment="1">
      <alignment horizontal="center" vertical="center"/>
      <protection/>
    </xf>
    <xf numFmtId="2" fontId="4" fillId="33" borderId="79" xfId="63" applyNumberFormat="1" applyFill="1" applyBorder="1" applyAlignment="1">
      <alignment horizontal="center" vertical="center"/>
      <protection/>
    </xf>
    <xf numFmtId="0" fontId="4" fillId="33" borderId="26" xfId="63" applyFill="1" applyBorder="1" applyAlignment="1">
      <alignment horizontal="center" vertical="center"/>
      <protection/>
    </xf>
    <xf numFmtId="0" fontId="4" fillId="33" borderId="102" xfId="63" applyFill="1" applyBorder="1" applyAlignment="1">
      <alignment horizontal="center" vertical="center"/>
      <protection/>
    </xf>
    <xf numFmtId="0" fontId="4" fillId="33" borderId="67" xfId="63" applyFill="1" applyBorder="1" applyAlignment="1">
      <alignment horizontal="center" vertical="center"/>
      <protection/>
    </xf>
    <xf numFmtId="1" fontId="4" fillId="33" borderId="20" xfId="63" applyNumberFormat="1" applyFill="1" applyBorder="1" applyAlignment="1">
      <alignment horizontal="center" vertical="center"/>
      <protection/>
    </xf>
    <xf numFmtId="0" fontId="4" fillId="33" borderId="0" xfId="63" applyFill="1">
      <alignment vertical="center"/>
      <protection/>
    </xf>
    <xf numFmtId="0" fontId="4" fillId="33" borderId="10" xfId="63" applyFill="1" applyBorder="1" applyAlignment="1">
      <alignment horizontal="center" vertical="center"/>
      <protection/>
    </xf>
    <xf numFmtId="0" fontId="4" fillId="33" borderId="70" xfId="63" applyFont="1" applyFill="1" applyBorder="1" applyAlignment="1">
      <alignment horizontal="center" vertical="center"/>
      <protection/>
    </xf>
    <xf numFmtId="0" fontId="4" fillId="33" borderId="70" xfId="63" applyFill="1" applyBorder="1" applyAlignment="1">
      <alignment horizontal="center" vertical="center"/>
      <protection/>
    </xf>
    <xf numFmtId="0" fontId="4" fillId="33" borderId="0" xfId="63" applyFill="1" applyBorder="1" applyAlignment="1">
      <alignment horizontal="center" vertical="center"/>
      <protection/>
    </xf>
    <xf numFmtId="176" fontId="4" fillId="33" borderId="20" xfId="63" applyNumberFormat="1" applyFill="1" applyBorder="1" applyAlignment="1">
      <alignment horizontal="center" vertical="center"/>
      <protection/>
    </xf>
    <xf numFmtId="176" fontId="4" fillId="33" borderId="25" xfId="63" applyNumberFormat="1" applyFill="1" applyBorder="1" applyAlignment="1">
      <alignment horizontal="center" vertical="center"/>
      <protection/>
    </xf>
    <xf numFmtId="176" fontId="4" fillId="33" borderId="19" xfId="63" applyNumberFormat="1" applyFill="1" applyBorder="1" applyAlignment="1">
      <alignment horizontal="center" vertical="center"/>
      <protection/>
    </xf>
    <xf numFmtId="176" fontId="4" fillId="33" borderId="24" xfId="63" applyNumberFormat="1" applyFill="1" applyBorder="1" applyAlignment="1">
      <alignment horizontal="center" vertical="center"/>
      <protection/>
    </xf>
    <xf numFmtId="1" fontId="4" fillId="33" borderId="27" xfId="63" applyNumberFormat="1" applyFill="1" applyBorder="1" applyAlignment="1">
      <alignment horizontal="center" vertical="center"/>
      <protection/>
    </xf>
    <xf numFmtId="1" fontId="4" fillId="33" borderId="19" xfId="63" applyNumberFormat="1" applyFill="1" applyBorder="1" applyAlignment="1">
      <alignment horizontal="center" vertical="center"/>
      <protection/>
    </xf>
    <xf numFmtId="176" fontId="4" fillId="33" borderId="30" xfId="63" applyNumberFormat="1" applyFill="1" applyBorder="1" applyAlignment="1">
      <alignment horizontal="center" vertical="center"/>
      <protection/>
    </xf>
    <xf numFmtId="180" fontId="4" fillId="33" borderId="30" xfId="63" applyNumberFormat="1" applyFill="1" applyBorder="1" applyAlignment="1">
      <alignment horizontal="center" vertical="center"/>
      <protection/>
    </xf>
    <xf numFmtId="180" fontId="4" fillId="33" borderId="13" xfId="63" applyNumberFormat="1" applyFill="1" applyBorder="1" applyAlignment="1">
      <alignment horizontal="center" vertical="center"/>
      <protection/>
    </xf>
    <xf numFmtId="0" fontId="4" fillId="33" borderId="0" xfId="63" applyFill="1" applyAlignment="1">
      <alignment horizontal="center" vertical="center"/>
      <protection/>
    </xf>
    <xf numFmtId="0" fontId="4" fillId="33" borderId="131" xfId="63" applyFill="1" applyBorder="1" applyAlignment="1">
      <alignment horizontal="center" vertical="center"/>
      <protection/>
    </xf>
    <xf numFmtId="0" fontId="4" fillId="33" borderId="0" xfId="63" applyFill="1" applyAlignment="1">
      <alignment horizontal="right" vertical="center"/>
      <protection/>
    </xf>
    <xf numFmtId="0" fontId="4" fillId="33" borderId="94" xfId="63" applyFill="1" applyBorder="1" applyAlignment="1">
      <alignment horizontal="center" vertical="center"/>
      <protection/>
    </xf>
    <xf numFmtId="176" fontId="4" fillId="33" borderId="31" xfId="63" applyNumberFormat="1" applyFill="1" applyBorder="1" applyAlignment="1">
      <alignment horizontal="center" vertical="center"/>
      <protection/>
    </xf>
    <xf numFmtId="0" fontId="4" fillId="33" borderId="10" xfId="63" applyFont="1" applyFill="1" applyBorder="1" applyAlignment="1">
      <alignment horizontal="center" vertical="center"/>
      <protection/>
    </xf>
    <xf numFmtId="1" fontId="4" fillId="33" borderId="28" xfId="63" applyNumberFormat="1" applyFill="1" applyBorder="1" applyAlignment="1">
      <alignment horizontal="center" vertical="center"/>
      <protection/>
    </xf>
    <xf numFmtId="180" fontId="4" fillId="33" borderId="20" xfId="63" applyNumberFormat="1" applyFill="1" applyBorder="1" applyAlignment="1">
      <alignment horizontal="center" vertical="center"/>
      <protection/>
    </xf>
    <xf numFmtId="0" fontId="4" fillId="33" borderId="102" xfId="63" applyFont="1" applyFill="1" applyBorder="1" applyAlignment="1">
      <alignment horizontal="center" vertical="center"/>
      <protection/>
    </xf>
    <xf numFmtId="0" fontId="4" fillId="33" borderId="29" xfId="63" applyFill="1" applyBorder="1" applyAlignment="1">
      <alignment horizontal="center" vertical="center"/>
      <protection/>
    </xf>
    <xf numFmtId="0" fontId="4" fillId="33" borderId="16" xfId="63" applyFill="1" applyBorder="1" applyAlignment="1">
      <alignment horizontal="center" vertical="center"/>
      <protection/>
    </xf>
    <xf numFmtId="1" fontId="4" fillId="33" borderId="42" xfId="63" applyNumberFormat="1" applyFill="1" applyBorder="1" applyAlignment="1">
      <alignment horizontal="center" vertical="center"/>
      <protection/>
    </xf>
    <xf numFmtId="0" fontId="4" fillId="33" borderId="42" xfId="63" applyFill="1" applyBorder="1" applyAlignment="1">
      <alignment horizontal="center" vertical="center"/>
      <protection/>
    </xf>
    <xf numFmtId="1" fontId="4" fillId="33" borderId="41" xfId="63" applyNumberFormat="1" applyFill="1" applyBorder="1" applyAlignment="1">
      <alignment horizontal="center" vertical="center"/>
      <protection/>
    </xf>
    <xf numFmtId="176" fontId="4" fillId="33" borderId="81" xfId="63" applyNumberFormat="1" applyFill="1" applyBorder="1" applyAlignment="1">
      <alignment horizontal="center" vertical="center"/>
      <protection/>
    </xf>
    <xf numFmtId="2" fontId="4" fillId="33" borderId="81" xfId="63" applyNumberFormat="1" applyFill="1" applyBorder="1" applyAlignment="1">
      <alignment horizontal="center" vertical="center"/>
      <protection/>
    </xf>
    <xf numFmtId="2" fontId="4" fillId="33" borderId="32" xfId="63" applyNumberFormat="1" applyFill="1" applyBorder="1" applyAlignment="1">
      <alignment horizontal="center" vertical="center"/>
      <protection/>
    </xf>
    <xf numFmtId="2" fontId="4" fillId="33" borderId="82" xfId="63" applyNumberFormat="1" applyFill="1" applyBorder="1" applyAlignment="1">
      <alignment horizontal="center" vertical="center"/>
      <protection/>
    </xf>
    <xf numFmtId="0" fontId="4" fillId="0" borderId="132" xfId="63" applyBorder="1" applyAlignment="1">
      <alignment horizontal="center" vertical="center"/>
      <protection/>
    </xf>
    <xf numFmtId="0" fontId="4" fillId="0" borderId="39" xfId="63" applyBorder="1" applyAlignment="1">
      <alignment horizontal="center" vertical="center"/>
      <protection/>
    </xf>
    <xf numFmtId="0" fontId="4" fillId="0" borderId="44" xfId="63" applyBorder="1" applyAlignment="1">
      <alignment horizontal="center" vertical="center"/>
      <protection/>
    </xf>
    <xf numFmtId="0" fontId="4" fillId="0" borderId="41" xfId="63" applyBorder="1" applyAlignment="1">
      <alignment horizontal="center" vertical="center"/>
      <protection/>
    </xf>
    <xf numFmtId="1" fontId="4" fillId="0" borderId="18" xfId="63" applyNumberFormat="1" applyBorder="1" applyAlignment="1">
      <alignment horizontal="center" vertical="center"/>
      <protection/>
    </xf>
    <xf numFmtId="1" fontId="4" fillId="0" borderId="20" xfId="63" applyNumberFormat="1" applyBorder="1" applyAlignment="1">
      <alignment horizontal="center" vertical="center"/>
      <protection/>
    </xf>
    <xf numFmtId="2" fontId="4" fillId="0" borderId="19" xfId="63" applyNumberFormat="1" applyBorder="1" applyAlignment="1">
      <alignment horizontal="center" vertical="center"/>
      <protection/>
    </xf>
    <xf numFmtId="0" fontId="4" fillId="0" borderId="19" xfId="63" applyBorder="1" applyAlignment="1">
      <alignment horizontal="center" vertical="center"/>
      <protection/>
    </xf>
    <xf numFmtId="1" fontId="4" fillId="0" borderId="19" xfId="63" applyNumberFormat="1" applyBorder="1" applyAlignment="1">
      <alignment horizontal="center" vertical="center"/>
      <protection/>
    </xf>
    <xf numFmtId="2" fontId="4" fillId="0" borderId="17" xfId="63" applyNumberFormat="1" applyBorder="1" applyAlignment="1">
      <alignment horizontal="center" vertical="center"/>
      <protection/>
    </xf>
    <xf numFmtId="0" fontId="4" fillId="0" borderId="17" xfId="63" applyBorder="1" applyAlignment="1">
      <alignment horizontal="center" vertical="center"/>
      <protection/>
    </xf>
    <xf numFmtId="1" fontId="4" fillId="0" borderId="17" xfId="63" applyNumberFormat="1" applyBorder="1" applyAlignment="1">
      <alignment horizontal="center" vertical="center"/>
      <protection/>
    </xf>
    <xf numFmtId="2" fontId="4" fillId="0" borderId="20" xfId="63" applyNumberFormat="1" applyBorder="1" applyAlignment="1">
      <alignment horizontal="center" vertical="center"/>
      <protection/>
    </xf>
    <xf numFmtId="0" fontId="4" fillId="0" borderId="20" xfId="63" applyBorder="1" applyAlignment="1">
      <alignment horizontal="center" vertical="center"/>
      <protection/>
    </xf>
    <xf numFmtId="0" fontId="4" fillId="0" borderId="0" xfId="0" applyFont="1" applyAlignment="1">
      <alignment horizontal="right" vertical="center"/>
    </xf>
    <xf numFmtId="38" fontId="0" fillId="0" borderId="0" xfId="49" applyFont="1" applyFill="1" applyAlignment="1">
      <alignment/>
    </xf>
    <xf numFmtId="6" fontId="0" fillId="0" borderId="0" xfId="58" applyNumberFormat="1" applyFont="1" applyFill="1" applyAlignment="1">
      <alignment/>
    </xf>
    <xf numFmtId="6" fontId="0" fillId="0" borderId="0" xfId="58" applyFont="1" applyFill="1" applyAlignment="1">
      <alignment/>
    </xf>
    <xf numFmtId="0" fontId="4" fillId="0" borderId="0" xfId="63">
      <alignment vertical="center"/>
      <protection/>
    </xf>
    <xf numFmtId="0" fontId="4" fillId="0" borderId="22" xfId="63" applyFont="1" applyBorder="1" applyAlignment="1">
      <alignment horizontal="center" vertical="center"/>
      <protection/>
    </xf>
    <xf numFmtId="0" fontId="4" fillId="0" borderId="22" xfId="63" applyBorder="1" applyAlignment="1">
      <alignment horizontal="center" vertical="center"/>
      <protection/>
    </xf>
    <xf numFmtId="0" fontId="4" fillId="0" borderId="0" xfId="63" applyAlignment="1">
      <alignment horizontal="right" vertical="center"/>
      <protection/>
    </xf>
    <xf numFmtId="0" fontId="4" fillId="0" borderId="0" xfId="63" applyFont="1" applyAlignment="1">
      <alignment horizontal="right" vertical="center"/>
      <protection/>
    </xf>
    <xf numFmtId="200" fontId="4" fillId="0" borderId="0" xfId="63" applyNumberFormat="1" applyAlignment="1">
      <alignment horizontal="right"/>
      <protection/>
    </xf>
    <xf numFmtId="6" fontId="5" fillId="0" borderId="0" xfId="58" applyFont="1" applyAlignment="1">
      <alignment horizontal="center" vertical="center"/>
    </xf>
    <xf numFmtId="6" fontId="0" fillId="0" borderId="0" xfId="58" applyFont="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 耐震診断シート" xfId="61"/>
    <cellStyle name="標準_6ww_v0106" xfId="62"/>
    <cellStyle name="標準_RC耐震診断（1次）計算書" xfId="63"/>
    <cellStyle name="標準_Sheet1" xfId="64"/>
    <cellStyle name="標準_形状指標 経年指標" xfId="65"/>
    <cellStyle name="標準_真コンさん" xfId="66"/>
    <cellStyle name="標準_報告書" xfId="67"/>
    <cellStyle name="標準_面積表" xfId="68"/>
    <cellStyle name="Followed Hyperlink" xfId="69"/>
    <cellStyle name="良い" xfId="70"/>
  </cellStyles>
  <dxfs count="5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solid">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b/>
        <i val="0"/>
      </font>
      <fill>
        <patternFill>
          <bgColor indexed="50"/>
        </patternFill>
      </fill>
    </dxf>
    <dxf>
      <font>
        <b/>
        <i val="0"/>
      </font>
      <fill>
        <patternFill>
          <bgColor indexed="13"/>
        </patternFill>
      </fill>
    </dxf>
    <dxf>
      <font>
        <b/>
        <i val="0"/>
      </font>
      <fill>
        <patternFill>
          <bgColor indexed="11"/>
        </patternFill>
      </fill>
    </dxf>
    <dxf>
      <font>
        <b/>
        <i val="0"/>
      </font>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b/>
        <i val="0"/>
      </font>
      <fill>
        <patternFill>
          <bgColor rgb="FFFF0000"/>
        </patternFill>
      </fill>
      <border/>
    </dxf>
    <dxf>
      <font>
        <b/>
        <i val="0"/>
      </font>
      <fill>
        <patternFill>
          <bgColor rgb="FF00FF00"/>
        </patternFill>
      </fill>
      <border/>
    </dxf>
    <dxf>
      <font>
        <b/>
        <i val="0"/>
      </font>
      <fill>
        <patternFill>
          <bgColor rgb="FFFFFF00"/>
        </patternFill>
      </fill>
      <border/>
    </dxf>
    <dxf>
      <font>
        <b/>
        <i val="0"/>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21</xdr:row>
      <xdr:rowOff>28575</xdr:rowOff>
    </xdr:from>
    <xdr:to>
      <xdr:col>10</xdr:col>
      <xdr:colOff>57150</xdr:colOff>
      <xdr:row>21</xdr:row>
      <xdr:rowOff>209550</xdr:rowOff>
    </xdr:to>
    <xdr:sp>
      <xdr:nvSpPr>
        <xdr:cNvPr id="1" name="Oval 6"/>
        <xdr:cNvSpPr>
          <a:spLocks/>
        </xdr:cNvSpPr>
      </xdr:nvSpPr>
      <xdr:spPr>
        <a:xfrm>
          <a:off x="1857375" y="42386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28575</xdr:rowOff>
    </xdr:from>
    <xdr:to>
      <xdr:col>13</xdr:col>
      <xdr:colOff>76200</xdr:colOff>
      <xdr:row>19</xdr:row>
      <xdr:rowOff>209550</xdr:rowOff>
    </xdr:to>
    <xdr:sp>
      <xdr:nvSpPr>
        <xdr:cNvPr id="2" name="Oval 7"/>
        <xdr:cNvSpPr>
          <a:spLocks/>
        </xdr:cNvSpPr>
      </xdr:nvSpPr>
      <xdr:spPr>
        <a:xfrm>
          <a:off x="2333625" y="37814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28575</xdr:rowOff>
    </xdr:from>
    <xdr:to>
      <xdr:col>30</xdr:col>
      <xdr:colOff>85725</xdr:colOff>
      <xdr:row>19</xdr:row>
      <xdr:rowOff>209550</xdr:rowOff>
    </xdr:to>
    <xdr:sp>
      <xdr:nvSpPr>
        <xdr:cNvPr id="3" name="Oval 8"/>
        <xdr:cNvSpPr>
          <a:spLocks/>
        </xdr:cNvSpPr>
      </xdr:nvSpPr>
      <xdr:spPr>
        <a:xfrm>
          <a:off x="4924425" y="37814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20</xdr:row>
      <xdr:rowOff>28575</xdr:rowOff>
    </xdr:from>
    <xdr:to>
      <xdr:col>30</xdr:col>
      <xdr:colOff>85725</xdr:colOff>
      <xdr:row>20</xdr:row>
      <xdr:rowOff>209550</xdr:rowOff>
    </xdr:to>
    <xdr:sp>
      <xdr:nvSpPr>
        <xdr:cNvPr id="4" name="Oval 9"/>
        <xdr:cNvSpPr>
          <a:spLocks/>
        </xdr:cNvSpPr>
      </xdr:nvSpPr>
      <xdr:spPr>
        <a:xfrm>
          <a:off x="4924425" y="40100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21</xdr:row>
      <xdr:rowOff>19050</xdr:rowOff>
    </xdr:from>
    <xdr:to>
      <xdr:col>30</xdr:col>
      <xdr:colOff>85725</xdr:colOff>
      <xdr:row>21</xdr:row>
      <xdr:rowOff>200025</xdr:rowOff>
    </xdr:to>
    <xdr:sp>
      <xdr:nvSpPr>
        <xdr:cNvPr id="5" name="Oval 10"/>
        <xdr:cNvSpPr>
          <a:spLocks/>
        </xdr:cNvSpPr>
      </xdr:nvSpPr>
      <xdr:spPr>
        <a:xfrm>
          <a:off x="4924425" y="42291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20</xdr:row>
      <xdr:rowOff>19050</xdr:rowOff>
    </xdr:from>
    <xdr:to>
      <xdr:col>13</xdr:col>
      <xdr:colOff>85725</xdr:colOff>
      <xdr:row>20</xdr:row>
      <xdr:rowOff>200025</xdr:rowOff>
    </xdr:to>
    <xdr:sp>
      <xdr:nvSpPr>
        <xdr:cNvPr id="6" name="Oval 12"/>
        <xdr:cNvSpPr>
          <a:spLocks/>
        </xdr:cNvSpPr>
      </xdr:nvSpPr>
      <xdr:spPr>
        <a:xfrm>
          <a:off x="2343150"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323850</xdr:colOff>
      <xdr:row>8</xdr:row>
      <xdr:rowOff>19050</xdr:rowOff>
    </xdr:from>
    <xdr:to>
      <xdr:col>44</xdr:col>
      <xdr:colOff>533400</xdr:colOff>
      <xdr:row>9</xdr:row>
      <xdr:rowOff>28575</xdr:rowOff>
    </xdr:to>
    <xdr:sp>
      <xdr:nvSpPr>
        <xdr:cNvPr id="1" name="Oval 1"/>
        <xdr:cNvSpPr>
          <a:spLocks/>
        </xdr:cNvSpPr>
      </xdr:nvSpPr>
      <xdr:spPr>
        <a:xfrm>
          <a:off x="7629525" y="1733550"/>
          <a:ext cx="2095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600075</xdr:colOff>
      <xdr:row>8</xdr:row>
      <xdr:rowOff>19050</xdr:rowOff>
    </xdr:from>
    <xdr:to>
      <xdr:col>44</xdr:col>
      <xdr:colOff>885825</xdr:colOff>
      <xdr:row>9</xdr:row>
      <xdr:rowOff>38100</xdr:rowOff>
    </xdr:to>
    <xdr:sp>
      <xdr:nvSpPr>
        <xdr:cNvPr id="2" name="Oval 2"/>
        <xdr:cNvSpPr>
          <a:spLocks/>
        </xdr:cNvSpPr>
      </xdr:nvSpPr>
      <xdr:spPr>
        <a:xfrm>
          <a:off x="7905750" y="1733550"/>
          <a:ext cx="2857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21</xdr:row>
      <xdr:rowOff>28575</xdr:rowOff>
    </xdr:from>
    <xdr:to>
      <xdr:col>10</xdr:col>
      <xdr:colOff>47625</xdr:colOff>
      <xdr:row>21</xdr:row>
      <xdr:rowOff>209550</xdr:rowOff>
    </xdr:to>
    <xdr:sp>
      <xdr:nvSpPr>
        <xdr:cNvPr id="3" name="Oval 3"/>
        <xdr:cNvSpPr>
          <a:spLocks/>
        </xdr:cNvSpPr>
      </xdr:nvSpPr>
      <xdr:spPr>
        <a:xfrm>
          <a:off x="1447800" y="42386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19</xdr:row>
      <xdr:rowOff>28575</xdr:rowOff>
    </xdr:from>
    <xdr:to>
      <xdr:col>13</xdr:col>
      <xdr:colOff>66675</xdr:colOff>
      <xdr:row>19</xdr:row>
      <xdr:rowOff>209550</xdr:rowOff>
    </xdr:to>
    <xdr:sp>
      <xdr:nvSpPr>
        <xdr:cNvPr id="4" name="Oval 4"/>
        <xdr:cNvSpPr>
          <a:spLocks/>
        </xdr:cNvSpPr>
      </xdr:nvSpPr>
      <xdr:spPr>
        <a:xfrm>
          <a:off x="1924050" y="37814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19</xdr:row>
      <xdr:rowOff>28575</xdr:rowOff>
    </xdr:from>
    <xdr:to>
      <xdr:col>30</xdr:col>
      <xdr:colOff>76200</xdr:colOff>
      <xdr:row>19</xdr:row>
      <xdr:rowOff>209550</xdr:rowOff>
    </xdr:to>
    <xdr:sp>
      <xdr:nvSpPr>
        <xdr:cNvPr id="5" name="Oval 5"/>
        <xdr:cNvSpPr>
          <a:spLocks/>
        </xdr:cNvSpPr>
      </xdr:nvSpPr>
      <xdr:spPr>
        <a:xfrm>
          <a:off x="4514850" y="37814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20</xdr:row>
      <xdr:rowOff>28575</xdr:rowOff>
    </xdr:from>
    <xdr:to>
      <xdr:col>30</xdr:col>
      <xdr:colOff>76200</xdr:colOff>
      <xdr:row>20</xdr:row>
      <xdr:rowOff>209550</xdr:rowOff>
    </xdr:to>
    <xdr:sp>
      <xdr:nvSpPr>
        <xdr:cNvPr id="6" name="Oval 6"/>
        <xdr:cNvSpPr>
          <a:spLocks/>
        </xdr:cNvSpPr>
      </xdr:nvSpPr>
      <xdr:spPr>
        <a:xfrm>
          <a:off x="4514850" y="401002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21</xdr:row>
      <xdr:rowOff>19050</xdr:rowOff>
    </xdr:from>
    <xdr:to>
      <xdr:col>30</xdr:col>
      <xdr:colOff>76200</xdr:colOff>
      <xdr:row>21</xdr:row>
      <xdr:rowOff>200025</xdr:rowOff>
    </xdr:to>
    <xdr:sp>
      <xdr:nvSpPr>
        <xdr:cNvPr id="7" name="Oval 7"/>
        <xdr:cNvSpPr>
          <a:spLocks/>
        </xdr:cNvSpPr>
      </xdr:nvSpPr>
      <xdr:spPr>
        <a:xfrm>
          <a:off x="4514850" y="42291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20</xdr:row>
      <xdr:rowOff>19050</xdr:rowOff>
    </xdr:from>
    <xdr:to>
      <xdr:col>13</xdr:col>
      <xdr:colOff>76200</xdr:colOff>
      <xdr:row>20</xdr:row>
      <xdr:rowOff>200025</xdr:rowOff>
    </xdr:to>
    <xdr:sp>
      <xdr:nvSpPr>
        <xdr:cNvPr id="8" name="Oval 8"/>
        <xdr:cNvSpPr>
          <a:spLocks/>
        </xdr:cNvSpPr>
      </xdr:nvSpPr>
      <xdr:spPr>
        <a:xfrm>
          <a:off x="1933575"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3</xdr:col>
      <xdr:colOff>952500</xdr:colOff>
      <xdr:row>7</xdr:row>
      <xdr:rowOff>0</xdr:rowOff>
    </xdr:to>
    <xdr:sp>
      <xdr:nvSpPr>
        <xdr:cNvPr id="1" name="Line 1"/>
        <xdr:cNvSpPr>
          <a:spLocks/>
        </xdr:cNvSpPr>
      </xdr:nvSpPr>
      <xdr:spPr>
        <a:xfrm>
          <a:off x="685800" y="1581150"/>
          <a:ext cx="17145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28575</xdr:rowOff>
    </xdr:from>
    <xdr:to>
      <xdr:col>29</xdr:col>
      <xdr:colOff>161925</xdr:colOff>
      <xdr:row>49</xdr:row>
      <xdr:rowOff>104775</xdr:rowOff>
    </xdr:to>
    <xdr:grpSp>
      <xdr:nvGrpSpPr>
        <xdr:cNvPr id="1" name="Group 687"/>
        <xdr:cNvGrpSpPr>
          <a:grpSpLocks/>
        </xdr:cNvGrpSpPr>
      </xdr:nvGrpSpPr>
      <xdr:grpSpPr>
        <a:xfrm>
          <a:off x="733425" y="5353050"/>
          <a:ext cx="5200650" cy="3581400"/>
          <a:chOff x="13" y="535"/>
          <a:chExt cx="546" cy="376"/>
        </a:xfrm>
        <a:solidFill>
          <a:srgbClr val="FFFFFF"/>
        </a:solidFill>
      </xdr:grpSpPr>
      <xdr:sp>
        <xdr:nvSpPr>
          <xdr:cNvPr id="2" name="Line 96"/>
          <xdr:cNvSpPr>
            <a:spLocks/>
          </xdr:cNvSpPr>
        </xdr:nvSpPr>
        <xdr:spPr>
          <a:xfrm>
            <a:off x="74"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97"/>
          <xdr:cNvSpPr>
            <a:spLocks/>
          </xdr:cNvSpPr>
        </xdr:nvSpPr>
        <xdr:spPr>
          <a:xfrm>
            <a:off x="74" y="54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8"/>
          <xdr:cNvSpPr>
            <a:spLocks/>
          </xdr:cNvSpPr>
        </xdr:nvSpPr>
        <xdr:spPr>
          <a:xfrm>
            <a:off x="74" y="571"/>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99"/>
          <xdr:cNvSpPr>
            <a:spLocks/>
          </xdr:cNvSpPr>
        </xdr:nvSpPr>
        <xdr:spPr>
          <a:xfrm>
            <a:off x="74" y="602"/>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0"/>
          <xdr:cNvSpPr>
            <a:spLocks/>
          </xdr:cNvSpPr>
        </xdr:nvSpPr>
        <xdr:spPr>
          <a:xfrm>
            <a:off x="74" y="633"/>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01"/>
          <xdr:cNvSpPr>
            <a:spLocks/>
          </xdr:cNvSpPr>
        </xdr:nvSpPr>
        <xdr:spPr>
          <a:xfrm>
            <a:off x="74" y="664"/>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2"/>
          <xdr:cNvSpPr>
            <a:spLocks/>
          </xdr:cNvSpPr>
        </xdr:nvSpPr>
        <xdr:spPr>
          <a:xfrm>
            <a:off x="74" y="695"/>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3"/>
          <xdr:cNvSpPr>
            <a:spLocks/>
          </xdr:cNvSpPr>
        </xdr:nvSpPr>
        <xdr:spPr>
          <a:xfrm>
            <a:off x="74" y="726"/>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4"/>
          <xdr:cNvSpPr>
            <a:spLocks/>
          </xdr:cNvSpPr>
        </xdr:nvSpPr>
        <xdr:spPr>
          <a:xfrm>
            <a:off x="74" y="757"/>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5"/>
          <xdr:cNvSpPr>
            <a:spLocks/>
          </xdr:cNvSpPr>
        </xdr:nvSpPr>
        <xdr:spPr>
          <a:xfrm>
            <a:off x="74" y="788"/>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06"/>
          <xdr:cNvSpPr>
            <a:spLocks/>
          </xdr:cNvSpPr>
        </xdr:nvSpPr>
        <xdr:spPr>
          <a:xfrm>
            <a:off x="74" y="819"/>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7"/>
          <xdr:cNvSpPr>
            <a:spLocks/>
          </xdr:cNvSpPr>
        </xdr:nvSpPr>
        <xdr:spPr>
          <a:xfrm>
            <a:off x="74" y="85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08"/>
          <xdr:cNvSpPr>
            <a:spLocks/>
          </xdr:cNvSpPr>
        </xdr:nvSpPr>
        <xdr:spPr>
          <a:xfrm>
            <a:off x="153"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09"/>
          <xdr:cNvSpPr>
            <a:spLocks/>
          </xdr:cNvSpPr>
        </xdr:nvSpPr>
        <xdr:spPr>
          <a:xfrm>
            <a:off x="231"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10"/>
          <xdr:cNvSpPr>
            <a:spLocks/>
          </xdr:cNvSpPr>
        </xdr:nvSpPr>
        <xdr:spPr>
          <a:xfrm>
            <a:off x="310"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11"/>
          <xdr:cNvSpPr>
            <a:spLocks/>
          </xdr:cNvSpPr>
        </xdr:nvSpPr>
        <xdr:spPr>
          <a:xfrm>
            <a:off x="389"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12"/>
          <xdr:cNvSpPr>
            <a:spLocks/>
          </xdr:cNvSpPr>
        </xdr:nvSpPr>
        <xdr:spPr>
          <a:xfrm>
            <a:off x="46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13"/>
          <xdr:cNvSpPr>
            <a:spLocks/>
          </xdr:cNvSpPr>
        </xdr:nvSpPr>
        <xdr:spPr>
          <a:xfrm>
            <a:off x="54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122"/>
          <xdr:cNvSpPr>
            <a:spLocks/>
          </xdr:cNvSpPr>
        </xdr:nvSpPr>
        <xdr:spPr>
          <a:xfrm>
            <a:off x="147" y="540"/>
            <a:ext cx="163" cy="210"/>
          </a:xfrm>
          <a:custGeom>
            <a:pathLst>
              <a:path h="209" w="160">
                <a:moveTo>
                  <a:pt x="0" y="0"/>
                </a:moveTo>
                <a:cubicBezTo>
                  <a:pt x="1" y="7"/>
                  <a:pt x="3" y="14"/>
                  <a:pt x="4" y="20"/>
                </a:cubicBezTo>
                <a:cubicBezTo>
                  <a:pt x="5" y="26"/>
                  <a:pt x="4" y="26"/>
                  <a:pt x="7" y="34"/>
                </a:cubicBezTo>
                <a:cubicBezTo>
                  <a:pt x="10" y="42"/>
                  <a:pt x="15" y="56"/>
                  <a:pt x="19" y="66"/>
                </a:cubicBezTo>
                <a:cubicBezTo>
                  <a:pt x="23" y="76"/>
                  <a:pt x="25" y="83"/>
                  <a:pt x="31" y="93"/>
                </a:cubicBezTo>
                <a:cubicBezTo>
                  <a:pt x="37" y="103"/>
                  <a:pt x="46" y="117"/>
                  <a:pt x="53" y="127"/>
                </a:cubicBezTo>
                <a:cubicBezTo>
                  <a:pt x="60" y="137"/>
                  <a:pt x="66" y="143"/>
                  <a:pt x="74" y="151"/>
                </a:cubicBezTo>
                <a:cubicBezTo>
                  <a:pt x="82" y="159"/>
                  <a:pt x="93" y="169"/>
                  <a:pt x="102" y="176"/>
                </a:cubicBezTo>
                <a:cubicBezTo>
                  <a:pt x="111" y="183"/>
                  <a:pt x="118" y="189"/>
                  <a:pt x="128" y="194"/>
                </a:cubicBezTo>
                <a:cubicBezTo>
                  <a:pt x="138" y="199"/>
                  <a:pt x="149" y="204"/>
                  <a:pt x="160" y="209"/>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123"/>
          <xdr:cNvSpPr>
            <a:spLocks/>
          </xdr:cNvSpPr>
        </xdr:nvSpPr>
        <xdr:spPr>
          <a:xfrm>
            <a:off x="310" y="750"/>
            <a:ext cx="238" cy="51"/>
          </a:xfrm>
          <a:custGeom>
            <a:pathLst>
              <a:path h="51" w="233">
                <a:moveTo>
                  <a:pt x="0" y="0"/>
                </a:moveTo>
                <a:cubicBezTo>
                  <a:pt x="10" y="4"/>
                  <a:pt x="20" y="9"/>
                  <a:pt x="33" y="13"/>
                </a:cubicBezTo>
                <a:cubicBezTo>
                  <a:pt x="46" y="17"/>
                  <a:pt x="64" y="22"/>
                  <a:pt x="79" y="26"/>
                </a:cubicBezTo>
                <a:cubicBezTo>
                  <a:pt x="94" y="30"/>
                  <a:pt x="110" y="33"/>
                  <a:pt x="124" y="36"/>
                </a:cubicBezTo>
                <a:cubicBezTo>
                  <a:pt x="138" y="39"/>
                  <a:pt x="149" y="41"/>
                  <a:pt x="164" y="43"/>
                </a:cubicBezTo>
                <a:cubicBezTo>
                  <a:pt x="179" y="45"/>
                  <a:pt x="206" y="48"/>
                  <a:pt x="217" y="49"/>
                </a:cubicBezTo>
                <a:cubicBezTo>
                  <a:pt x="228" y="50"/>
                  <a:pt x="230" y="50"/>
                  <a:pt x="233" y="5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Freeform 126"/>
          <xdr:cNvSpPr>
            <a:spLocks/>
          </xdr:cNvSpPr>
        </xdr:nvSpPr>
        <xdr:spPr>
          <a:xfrm>
            <a:off x="310" y="769"/>
            <a:ext cx="238" cy="38"/>
          </a:xfrm>
          <a:custGeom>
            <a:pathLst>
              <a:path h="38" w="233">
                <a:moveTo>
                  <a:pt x="0" y="0"/>
                </a:moveTo>
                <a:cubicBezTo>
                  <a:pt x="9" y="3"/>
                  <a:pt x="18" y="6"/>
                  <a:pt x="30" y="9"/>
                </a:cubicBezTo>
                <a:cubicBezTo>
                  <a:pt x="42" y="12"/>
                  <a:pt x="56" y="15"/>
                  <a:pt x="71" y="18"/>
                </a:cubicBezTo>
                <a:cubicBezTo>
                  <a:pt x="86" y="21"/>
                  <a:pt x="108" y="25"/>
                  <a:pt x="122" y="27"/>
                </a:cubicBezTo>
                <a:cubicBezTo>
                  <a:pt x="136" y="29"/>
                  <a:pt x="145" y="31"/>
                  <a:pt x="156" y="32"/>
                </a:cubicBezTo>
                <a:cubicBezTo>
                  <a:pt x="167" y="33"/>
                  <a:pt x="178" y="34"/>
                  <a:pt x="188" y="35"/>
                </a:cubicBezTo>
                <a:cubicBezTo>
                  <a:pt x="198" y="36"/>
                  <a:pt x="209" y="37"/>
                  <a:pt x="216" y="37"/>
                </a:cubicBezTo>
                <a:cubicBezTo>
                  <a:pt x="223" y="37"/>
                  <a:pt x="228" y="37"/>
                  <a:pt x="233" y="3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Freeform 128"/>
          <xdr:cNvSpPr>
            <a:spLocks/>
          </xdr:cNvSpPr>
        </xdr:nvSpPr>
        <xdr:spPr>
          <a:xfrm>
            <a:off x="87" y="540"/>
            <a:ext cx="224" cy="229"/>
          </a:xfrm>
          <a:custGeom>
            <a:pathLst>
              <a:path h="228" w="220">
                <a:moveTo>
                  <a:pt x="0" y="0"/>
                </a:moveTo>
                <a:cubicBezTo>
                  <a:pt x="0" y="2"/>
                  <a:pt x="0" y="5"/>
                  <a:pt x="1" y="10"/>
                </a:cubicBezTo>
                <a:cubicBezTo>
                  <a:pt x="2" y="15"/>
                  <a:pt x="3" y="22"/>
                  <a:pt x="6" y="31"/>
                </a:cubicBezTo>
                <a:cubicBezTo>
                  <a:pt x="9" y="40"/>
                  <a:pt x="13" y="53"/>
                  <a:pt x="17" y="63"/>
                </a:cubicBezTo>
                <a:cubicBezTo>
                  <a:pt x="21" y="73"/>
                  <a:pt x="27" y="84"/>
                  <a:pt x="32" y="93"/>
                </a:cubicBezTo>
                <a:cubicBezTo>
                  <a:pt x="37" y="102"/>
                  <a:pt x="42" y="109"/>
                  <a:pt x="47" y="117"/>
                </a:cubicBezTo>
                <a:cubicBezTo>
                  <a:pt x="52" y="125"/>
                  <a:pt x="59" y="135"/>
                  <a:pt x="64" y="141"/>
                </a:cubicBezTo>
                <a:cubicBezTo>
                  <a:pt x="69" y="147"/>
                  <a:pt x="71" y="150"/>
                  <a:pt x="77" y="156"/>
                </a:cubicBezTo>
                <a:cubicBezTo>
                  <a:pt x="83" y="162"/>
                  <a:pt x="91" y="169"/>
                  <a:pt x="99" y="175"/>
                </a:cubicBezTo>
                <a:cubicBezTo>
                  <a:pt x="107" y="181"/>
                  <a:pt x="116" y="187"/>
                  <a:pt x="125" y="192"/>
                </a:cubicBezTo>
                <a:cubicBezTo>
                  <a:pt x="134" y="197"/>
                  <a:pt x="143" y="201"/>
                  <a:pt x="153" y="205"/>
                </a:cubicBezTo>
                <a:cubicBezTo>
                  <a:pt x="163" y="209"/>
                  <a:pt x="176" y="214"/>
                  <a:pt x="187" y="218"/>
                </a:cubicBezTo>
                <a:cubicBezTo>
                  <a:pt x="198" y="222"/>
                  <a:pt x="209" y="225"/>
                  <a:pt x="220" y="22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Freeform 129"/>
          <xdr:cNvSpPr>
            <a:spLocks/>
          </xdr:cNvSpPr>
        </xdr:nvSpPr>
        <xdr:spPr>
          <a:xfrm>
            <a:off x="74" y="664"/>
            <a:ext cx="237" cy="121"/>
          </a:xfrm>
          <a:custGeom>
            <a:pathLst>
              <a:path h="121" w="233">
                <a:moveTo>
                  <a:pt x="0" y="0"/>
                </a:moveTo>
                <a:cubicBezTo>
                  <a:pt x="3" y="5"/>
                  <a:pt x="6" y="11"/>
                  <a:pt x="10" y="16"/>
                </a:cubicBezTo>
                <a:cubicBezTo>
                  <a:pt x="14" y="21"/>
                  <a:pt x="18" y="27"/>
                  <a:pt x="23" y="32"/>
                </a:cubicBezTo>
                <a:cubicBezTo>
                  <a:pt x="28" y="37"/>
                  <a:pt x="36" y="43"/>
                  <a:pt x="43" y="49"/>
                </a:cubicBezTo>
                <a:cubicBezTo>
                  <a:pt x="50" y="55"/>
                  <a:pt x="58" y="61"/>
                  <a:pt x="67" y="66"/>
                </a:cubicBezTo>
                <a:cubicBezTo>
                  <a:pt x="76" y="71"/>
                  <a:pt x="86" y="75"/>
                  <a:pt x="97" y="80"/>
                </a:cubicBezTo>
                <a:cubicBezTo>
                  <a:pt x="108" y="85"/>
                  <a:pt x="125" y="91"/>
                  <a:pt x="135" y="95"/>
                </a:cubicBezTo>
                <a:cubicBezTo>
                  <a:pt x="145" y="99"/>
                  <a:pt x="149" y="100"/>
                  <a:pt x="157" y="102"/>
                </a:cubicBezTo>
                <a:cubicBezTo>
                  <a:pt x="165" y="104"/>
                  <a:pt x="174" y="107"/>
                  <a:pt x="184" y="110"/>
                </a:cubicBezTo>
                <a:cubicBezTo>
                  <a:pt x="194" y="113"/>
                  <a:pt x="210" y="116"/>
                  <a:pt x="218" y="118"/>
                </a:cubicBezTo>
                <a:cubicBezTo>
                  <a:pt x="226" y="120"/>
                  <a:pt x="229" y="120"/>
                  <a:pt x="233" y="12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130"/>
          <xdr:cNvSpPr>
            <a:spLocks/>
          </xdr:cNvSpPr>
        </xdr:nvSpPr>
        <xdr:spPr>
          <a:xfrm>
            <a:off x="311" y="785"/>
            <a:ext cx="237" cy="27"/>
          </a:xfrm>
          <a:custGeom>
            <a:pathLst>
              <a:path h="27" w="232">
                <a:moveTo>
                  <a:pt x="0" y="0"/>
                </a:moveTo>
                <a:cubicBezTo>
                  <a:pt x="9" y="2"/>
                  <a:pt x="19" y="4"/>
                  <a:pt x="27" y="5"/>
                </a:cubicBezTo>
                <a:cubicBezTo>
                  <a:pt x="35" y="6"/>
                  <a:pt x="40" y="7"/>
                  <a:pt x="48" y="8"/>
                </a:cubicBezTo>
                <a:cubicBezTo>
                  <a:pt x="56" y="9"/>
                  <a:pt x="66" y="12"/>
                  <a:pt x="76" y="13"/>
                </a:cubicBezTo>
                <a:cubicBezTo>
                  <a:pt x="86" y="14"/>
                  <a:pt x="98" y="16"/>
                  <a:pt x="106" y="17"/>
                </a:cubicBezTo>
                <a:cubicBezTo>
                  <a:pt x="114" y="18"/>
                  <a:pt x="119" y="18"/>
                  <a:pt x="127" y="19"/>
                </a:cubicBezTo>
                <a:cubicBezTo>
                  <a:pt x="135" y="20"/>
                  <a:pt x="144" y="21"/>
                  <a:pt x="152" y="22"/>
                </a:cubicBezTo>
                <a:cubicBezTo>
                  <a:pt x="160" y="23"/>
                  <a:pt x="165" y="23"/>
                  <a:pt x="173" y="24"/>
                </a:cubicBezTo>
                <a:cubicBezTo>
                  <a:pt x="181" y="25"/>
                  <a:pt x="191" y="26"/>
                  <a:pt x="199" y="26"/>
                </a:cubicBezTo>
                <a:cubicBezTo>
                  <a:pt x="207" y="26"/>
                  <a:pt x="218" y="27"/>
                  <a:pt x="223" y="27"/>
                </a:cubicBezTo>
                <a:cubicBezTo>
                  <a:pt x="228" y="27"/>
                  <a:pt x="230" y="27"/>
                  <a:pt x="232" y="27"/>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133"/>
          <xdr:cNvSpPr>
            <a:spLocks/>
          </xdr:cNvSpPr>
        </xdr:nvSpPr>
        <xdr:spPr>
          <a:xfrm>
            <a:off x="75" y="727"/>
            <a:ext cx="235" cy="68"/>
          </a:xfrm>
          <a:custGeom>
            <a:pathLst>
              <a:path h="68" w="231">
                <a:moveTo>
                  <a:pt x="0" y="0"/>
                </a:moveTo>
                <a:cubicBezTo>
                  <a:pt x="2" y="1"/>
                  <a:pt x="4" y="3"/>
                  <a:pt x="7" y="5"/>
                </a:cubicBezTo>
                <a:cubicBezTo>
                  <a:pt x="10" y="7"/>
                  <a:pt x="14" y="10"/>
                  <a:pt x="18" y="12"/>
                </a:cubicBezTo>
                <a:cubicBezTo>
                  <a:pt x="22" y="14"/>
                  <a:pt x="28" y="17"/>
                  <a:pt x="34" y="20"/>
                </a:cubicBezTo>
                <a:cubicBezTo>
                  <a:pt x="40" y="23"/>
                  <a:pt x="46" y="27"/>
                  <a:pt x="52" y="29"/>
                </a:cubicBezTo>
                <a:cubicBezTo>
                  <a:pt x="58" y="31"/>
                  <a:pt x="66" y="33"/>
                  <a:pt x="73" y="35"/>
                </a:cubicBezTo>
                <a:cubicBezTo>
                  <a:pt x="80" y="37"/>
                  <a:pt x="86" y="39"/>
                  <a:pt x="93" y="41"/>
                </a:cubicBezTo>
                <a:cubicBezTo>
                  <a:pt x="100" y="43"/>
                  <a:pt x="107" y="44"/>
                  <a:pt x="114" y="46"/>
                </a:cubicBezTo>
                <a:cubicBezTo>
                  <a:pt x="121" y="48"/>
                  <a:pt x="127" y="49"/>
                  <a:pt x="134" y="51"/>
                </a:cubicBezTo>
                <a:cubicBezTo>
                  <a:pt x="141" y="53"/>
                  <a:pt x="150" y="55"/>
                  <a:pt x="157" y="56"/>
                </a:cubicBezTo>
                <a:cubicBezTo>
                  <a:pt x="164" y="57"/>
                  <a:pt x="171" y="59"/>
                  <a:pt x="178" y="60"/>
                </a:cubicBezTo>
                <a:cubicBezTo>
                  <a:pt x="185" y="61"/>
                  <a:pt x="191" y="63"/>
                  <a:pt x="200" y="64"/>
                </a:cubicBezTo>
                <a:cubicBezTo>
                  <a:pt x="209" y="65"/>
                  <a:pt x="220" y="66"/>
                  <a:pt x="231" y="6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135"/>
          <xdr:cNvSpPr>
            <a:spLocks/>
          </xdr:cNvSpPr>
        </xdr:nvSpPr>
        <xdr:spPr>
          <a:xfrm>
            <a:off x="310" y="795"/>
            <a:ext cx="238" cy="20"/>
          </a:xfrm>
          <a:custGeom>
            <a:pathLst>
              <a:path h="20" w="233">
                <a:moveTo>
                  <a:pt x="0" y="0"/>
                </a:moveTo>
                <a:cubicBezTo>
                  <a:pt x="6" y="0"/>
                  <a:pt x="12" y="1"/>
                  <a:pt x="20" y="2"/>
                </a:cubicBezTo>
                <a:cubicBezTo>
                  <a:pt x="28" y="3"/>
                  <a:pt x="38" y="4"/>
                  <a:pt x="46" y="5"/>
                </a:cubicBezTo>
                <a:cubicBezTo>
                  <a:pt x="54" y="6"/>
                  <a:pt x="62" y="7"/>
                  <a:pt x="71" y="8"/>
                </a:cubicBezTo>
                <a:cubicBezTo>
                  <a:pt x="80" y="9"/>
                  <a:pt x="92" y="11"/>
                  <a:pt x="102" y="12"/>
                </a:cubicBezTo>
                <a:cubicBezTo>
                  <a:pt x="112" y="13"/>
                  <a:pt x="121" y="14"/>
                  <a:pt x="130" y="15"/>
                </a:cubicBezTo>
                <a:cubicBezTo>
                  <a:pt x="139" y="16"/>
                  <a:pt x="147" y="16"/>
                  <a:pt x="155" y="17"/>
                </a:cubicBezTo>
                <a:cubicBezTo>
                  <a:pt x="163" y="18"/>
                  <a:pt x="169" y="19"/>
                  <a:pt x="178" y="19"/>
                </a:cubicBezTo>
                <a:cubicBezTo>
                  <a:pt x="187" y="19"/>
                  <a:pt x="199" y="20"/>
                  <a:pt x="208" y="20"/>
                </a:cubicBezTo>
                <a:cubicBezTo>
                  <a:pt x="217" y="20"/>
                  <a:pt x="225" y="20"/>
                  <a:pt x="233" y="2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138"/>
          <xdr:cNvSpPr>
            <a:spLocks/>
          </xdr:cNvSpPr>
        </xdr:nvSpPr>
        <xdr:spPr>
          <a:xfrm>
            <a:off x="75" y="758"/>
            <a:ext cx="315" cy="52"/>
          </a:xfrm>
          <a:custGeom>
            <a:pathLst>
              <a:path h="52" w="309">
                <a:moveTo>
                  <a:pt x="0" y="0"/>
                </a:moveTo>
                <a:cubicBezTo>
                  <a:pt x="4" y="1"/>
                  <a:pt x="9" y="3"/>
                  <a:pt x="16" y="5"/>
                </a:cubicBezTo>
                <a:cubicBezTo>
                  <a:pt x="23" y="7"/>
                  <a:pt x="32" y="10"/>
                  <a:pt x="40" y="12"/>
                </a:cubicBezTo>
                <a:cubicBezTo>
                  <a:pt x="48" y="14"/>
                  <a:pt x="57" y="16"/>
                  <a:pt x="64" y="18"/>
                </a:cubicBezTo>
                <a:cubicBezTo>
                  <a:pt x="71" y="20"/>
                  <a:pt x="77" y="21"/>
                  <a:pt x="85" y="23"/>
                </a:cubicBezTo>
                <a:cubicBezTo>
                  <a:pt x="93" y="25"/>
                  <a:pt x="105" y="27"/>
                  <a:pt x="114" y="29"/>
                </a:cubicBezTo>
                <a:cubicBezTo>
                  <a:pt x="123" y="31"/>
                  <a:pt x="129" y="32"/>
                  <a:pt x="138" y="34"/>
                </a:cubicBezTo>
                <a:cubicBezTo>
                  <a:pt x="147" y="36"/>
                  <a:pt x="154" y="37"/>
                  <a:pt x="167" y="39"/>
                </a:cubicBezTo>
                <a:cubicBezTo>
                  <a:pt x="180" y="41"/>
                  <a:pt x="203" y="44"/>
                  <a:pt x="216" y="45"/>
                </a:cubicBezTo>
                <a:cubicBezTo>
                  <a:pt x="229" y="46"/>
                  <a:pt x="233" y="46"/>
                  <a:pt x="244" y="47"/>
                </a:cubicBezTo>
                <a:cubicBezTo>
                  <a:pt x="255" y="48"/>
                  <a:pt x="271" y="49"/>
                  <a:pt x="282" y="50"/>
                </a:cubicBezTo>
                <a:cubicBezTo>
                  <a:pt x="293" y="51"/>
                  <a:pt x="301" y="51"/>
                  <a:pt x="309" y="5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Freeform 139"/>
          <xdr:cNvSpPr>
            <a:spLocks/>
          </xdr:cNvSpPr>
        </xdr:nvSpPr>
        <xdr:spPr>
          <a:xfrm>
            <a:off x="390" y="810"/>
            <a:ext cx="158" cy="8"/>
          </a:xfrm>
          <a:custGeom>
            <a:pathLst>
              <a:path h="8" w="156">
                <a:moveTo>
                  <a:pt x="0" y="0"/>
                </a:moveTo>
                <a:cubicBezTo>
                  <a:pt x="8" y="1"/>
                  <a:pt x="16" y="2"/>
                  <a:pt x="27" y="3"/>
                </a:cubicBezTo>
                <a:cubicBezTo>
                  <a:pt x="38" y="4"/>
                  <a:pt x="54" y="4"/>
                  <a:pt x="65" y="5"/>
                </a:cubicBezTo>
                <a:cubicBezTo>
                  <a:pt x="76" y="6"/>
                  <a:pt x="85" y="7"/>
                  <a:pt x="95" y="7"/>
                </a:cubicBezTo>
                <a:cubicBezTo>
                  <a:pt x="105" y="7"/>
                  <a:pt x="115" y="8"/>
                  <a:pt x="125" y="8"/>
                </a:cubicBezTo>
                <a:cubicBezTo>
                  <a:pt x="135" y="8"/>
                  <a:pt x="151" y="8"/>
                  <a:pt x="156" y="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40"/>
          <xdr:cNvSpPr>
            <a:spLocks/>
          </xdr:cNvSpPr>
        </xdr:nvSpPr>
        <xdr:spPr>
          <a:xfrm>
            <a:off x="74" y="776"/>
            <a:ext cx="394" cy="42"/>
          </a:xfrm>
          <a:custGeom>
            <a:pathLst>
              <a:path h="42" w="387">
                <a:moveTo>
                  <a:pt x="0" y="0"/>
                </a:moveTo>
                <a:cubicBezTo>
                  <a:pt x="5" y="1"/>
                  <a:pt x="11" y="3"/>
                  <a:pt x="17" y="4"/>
                </a:cubicBezTo>
                <a:cubicBezTo>
                  <a:pt x="23" y="5"/>
                  <a:pt x="29" y="7"/>
                  <a:pt x="39" y="9"/>
                </a:cubicBezTo>
                <a:cubicBezTo>
                  <a:pt x="49" y="11"/>
                  <a:pt x="62" y="14"/>
                  <a:pt x="78" y="16"/>
                </a:cubicBezTo>
                <a:cubicBezTo>
                  <a:pt x="94" y="18"/>
                  <a:pt x="116" y="21"/>
                  <a:pt x="133" y="23"/>
                </a:cubicBezTo>
                <a:cubicBezTo>
                  <a:pt x="150" y="25"/>
                  <a:pt x="166" y="26"/>
                  <a:pt x="183" y="28"/>
                </a:cubicBezTo>
                <a:cubicBezTo>
                  <a:pt x="200" y="30"/>
                  <a:pt x="219" y="32"/>
                  <a:pt x="236" y="33"/>
                </a:cubicBezTo>
                <a:cubicBezTo>
                  <a:pt x="253" y="34"/>
                  <a:pt x="270" y="36"/>
                  <a:pt x="284" y="37"/>
                </a:cubicBezTo>
                <a:cubicBezTo>
                  <a:pt x="298" y="38"/>
                  <a:pt x="310" y="38"/>
                  <a:pt x="322" y="39"/>
                </a:cubicBezTo>
                <a:cubicBezTo>
                  <a:pt x="334" y="40"/>
                  <a:pt x="347" y="41"/>
                  <a:pt x="358" y="41"/>
                </a:cubicBezTo>
                <a:cubicBezTo>
                  <a:pt x="369" y="41"/>
                  <a:pt x="378" y="41"/>
                  <a:pt x="387" y="4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Freeform 142"/>
          <xdr:cNvSpPr>
            <a:spLocks/>
          </xdr:cNvSpPr>
        </xdr:nvSpPr>
        <xdr:spPr>
          <a:xfrm>
            <a:off x="469" y="818"/>
            <a:ext cx="79" cy="3"/>
          </a:xfrm>
          <a:custGeom>
            <a:pathLst>
              <a:path h="3" w="77">
                <a:moveTo>
                  <a:pt x="0" y="0"/>
                </a:moveTo>
                <a:cubicBezTo>
                  <a:pt x="5" y="0"/>
                  <a:pt x="10" y="1"/>
                  <a:pt x="17" y="1"/>
                </a:cubicBezTo>
                <a:cubicBezTo>
                  <a:pt x="24" y="1"/>
                  <a:pt x="34" y="2"/>
                  <a:pt x="42" y="2"/>
                </a:cubicBezTo>
                <a:cubicBezTo>
                  <a:pt x="50" y="2"/>
                  <a:pt x="58" y="3"/>
                  <a:pt x="64" y="3"/>
                </a:cubicBezTo>
                <a:cubicBezTo>
                  <a:pt x="70" y="3"/>
                  <a:pt x="73" y="3"/>
                  <a:pt x="77" y="3"/>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Freeform 144"/>
          <xdr:cNvSpPr>
            <a:spLocks/>
          </xdr:cNvSpPr>
        </xdr:nvSpPr>
        <xdr:spPr>
          <a:xfrm>
            <a:off x="74" y="644"/>
            <a:ext cx="112" cy="126"/>
          </a:xfrm>
          <a:custGeom>
            <a:pathLst>
              <a:path h="126" w="110">
                <a:moveTo>
                  <a:pt x="110" y="0"/>
                </a:moveTo>
                <a:cubicBezTo>
                  <a:pt x="109" y="5"/>
                  <a:pt x="108" y="10"/>
                  <a:pt x="106" y="17"/>
                </a:cubicBezTo>
                <a:cubicBezTo>
                  <a:pt x="104" y="24"/>
                  <a:pt x="99" y="33"/>
                  <a:pt x="95" y="41"/>
                </a:cubicBezTo>
                <a:cubicBezTo>
                  <a:pt x="91" y="49"/>
                  <a:pt x="85" y="60"/>
                  <a:pt x="80" y="68"/>
                </a:cubicBezTo>
                <a:cubicBezTo>
                  <a:pt x="75" y="76"/>
                  <a:pt x="69" y="85"/>
                  <a:pt x="63" y="92"/>
                </a:cubicBezTo>
                <a:cubicBezTo>
                  <a:pt x="57" y="99"/>
                  <a:pt x="49" y="106"/>
                  <a:pt x="42" y="111"/>
                </a:cubicBezTo>
                <a:cubicBezTo>
                  <a:pt x="35" y="116"/>
                  <a:pt x="24" y="122"/>
                  <a:pt x="19" y="124"/>
                </a:cubicBezTo>
                <a:cubicBezTo>
                  <a:pt x="14" y="126"/>
                  <a:pt x="17" y="126"/>
                  <a:pt x="14" y="125"/>
                </a:cubicBezTo>
                <a:cubicBezTo>
                  <a:pt x="11" y="124"/>
                  <a:pt x="2" y="120"/>
                  <a:pt x="0" y="119"/>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Freeform 145"/>
          <xdr:cNvSpPr>
            <a:spLocks/>
          </xdr:cNvSpPr>
        </xdr:nvSpPr>
        <xdr:spPr>
          <a:xfrm>
            <a:off x="74" y="694"/>
            <a:ext cx="151" cy="97"/>
          </a:xfrm>
          <a:custGeom>
            <a:pathLst>
              <a:path h="98" w="147">
                <a:moveTo>
                  <a:pt x="147" y="0"/>
                </a:moveTo>
                <a:cubicBezTo>
                  <a:pt x="143" y="8"/>
                  <a:pt x="140" y="17"/>
                  <a:pt x="136" y="25"/>
                </a:cubicBezTo>
                <a:cubicBezTo>
                  <a:pt x="132" y="33"/>
                  <a:pt x="126" y="41"/>
                  <a:pt x="120" y="48"/>
                </a:cubicBezTo>
                <a:cubicBezTo>
                  <a:pt x="114" y="55"/>
                  <a:pt x="105" y="62"/>
                  <a:pt x="98" y="67"/>
                </a:cubicBezTo>
                <a:cubicBezTo>
                  <a:pt x="91" y="72"/>
                  <a:pt x="84" y="76"/>
                  <a:pt x="77" y="80"/>
                </a:cubicBezTo>
                <a:cubicBezTo>
                  <a:pt x="70" y="84"/>
                  <a:pt x="63" y="87"/>
                  <a:pt x="57" y="89"/>
                </a:cubicBezTo>
                <a:cubicBezTo>
                  <a:pt x="51" y="91"/>
                  <a:pt x="45" y="94"/>
                  <a:pt x="40" y="95"/>
                </a:cubicBezTo>
                <a:cubicBezTo>
                  <a:pt x="35" y="96"/>
                  <a:pt x="28" y="98"/>
                  <a:pt x="24" y="98"/>
                </a:cubicBezTo>
                <a:cubicBezTo>
                  <a:pt x="20" y="98"/>
                  <a:pt x="19" y="98"/>
                  <a:pt x="16" y="97"/>
                </a:cubicBezTo>
                <a:cubicBezTo>
                  <a:pt x="13" y="96"/>
                  <a:pt x="8" y="95"/>
                  <a:pt x="5" y="94"/>
                </a:cubicBezTo>
                <a:cubicBezTo>
                  <a:pt x="2" y="93"/>
                  <a:pt x="1" y="92"/>
                  <a:pt x="0" y="91"/>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148"/>
          <xdr:cNvSpPr>
            <a:spLocks/>
          </xdr:cNvSpPr>
        </xdr:nvSpPr>
        <xdr:spPr>
          <a:xfrm>
            <a:off x="99" y="726"/>
            <a:ext cx="163" cy="76"/>
          </a:xfrm>
          <a:custGeom>
            <a:pathLst>
              <a:path h="77" w="160">
                <a:moveTo>
                  <a:pt x="160" y="0"/>
                </a:moveTo>
                <a:cubicBezTo>
                  <a:pt x="156" y="6"/>
                  <a:pt x="152" y="12"/>
                  <a:pt x="146" y="18"/>
                </a:cubicBezTo>
                <a:cubicBezTo>
                  <a:pt x="140" y="24"/>
                  <a:pt x="133" y="30"/>
                  <a:pt x="124" y="36"/>
                </a:cubicBezTo>
                <a:cubicBezTo>
                  <a:pt x="115" y="42"/>
                  <a:pt x="104" y="47"/>
                  <a:pt x="94" y="51"/>
                </a:cubicBezTo>
                <a:cubicBezTo>
                  <a:pt x="84" y="55"/>
                  <a:pt x="74" y="59"/>
                  <a:pt x="64" y="62"/>
                </a:cubicBezTo>
                <a:cubicBezTo>
                  <a:pt x="54" y="65"/>
                  <a:pt x="42" y="68"/>
                  <a:pt x="31" y="71"/>
                </a:cubicBezTo>
                <a:cubicBezTo>
                  <a:pt x="20" y="74"/>
                  <a:pt x="10" y="75"/>
                  <a:pt x="0" y="77"/>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150"/>
          <xdr:cNvSpPr>
            <a:spLocks/>
          </xdr:cNvSpPr>
        </xdr:nvSpPr>
        <xdr:spPr>
          <a:xfrm>
            <a:off x="74" y="795"/>
            <a:ext cx="27" cy="7"/>
          </a:xfrm>
          <a:custGeom>
            <a:pathLst>
              <a:path h="6" w="25">
                <a:moveTo>
                  <a:pt x="25" y="6"/>
                </a:moveTo>
                <a:cubicBezTo>
                  <a:pt x="18" y="5"/>
                  <a:pt x="12" y="4"/>
                  <a:pt x="8" y="3"/>
                </a:cubicBezTo>
                <a:cubicBezTo>
                  <a:pt x="4" y="2"/>
                  <a:pt x="2" y="1"/>
                  <a:pt x="0" y="0"/>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51"/>
          <xdr:cNvSpPr>
            <a:spLocks/>
          </xdr:cNvSpPr>
        </xdr:nvSpPr>
        <xdr:spPr>
          <a:xfrm>
            <a:off x="223" y="699"/>
            <a:ext cx="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52"/>
          <xdr:cNvSpPr>
            <a:spLocks/>
          </xdr:cNvSpPr>
        </xdr:nvSpPr>
        <xdr:spPr>
          <a:xfrm>
            <a:off x="222" y="702"/>
            <a:ext cx="1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53"/>
          <xdr:cNvSpPr>
            <a:spLocks/>
          </xdr:cNvSpPr>
        </xdr:nvSpPr>
        <xdr:spPr>
          <a:xfrm>
            <a:off x="220" y="705"/>
            <a:ext cx="1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54"/>
          <xdr:cNvSpPr>
            <a:spLocks/>
          </xdr:cNvSpPr>
        </xdr:nvSpPr>
        <xdr:spPr>
          <a:xfrm>
            <a:off x="219" y="708"/>
            <a:ext cx="2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55"/>
          <xdr:cNvSpPr>
            <a:spLocks/>
          </xdr:cNvSpPr>
        </xdr:nvSpPr>
        <xdr:spPr>
          <a:xfrm>
            <a:off x="217" y="711"/>
            <a:ext cx="2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56"/>
          <xdr:cNvSpPr>
            <a:spLocks/>
          </xdr:cNvSpPr>
        </xdr:nvSpPr>
        <xdr:spPr>
          <a:xfrm>
            <a:off x="217" y="71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57"/>
          <xdr:cNvSpPr>
            <a:spLocks/>
          </xdr:cNvSpPr>
        </xdr:nvSpPr>
        <xdr:spPr>
          <a:xfrm>
            <a:off x="214" y="717"/>
            <a:ext cx="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8"/>
          <xdr:cNvSpPr>
            <a:spLocks/>
          </xdr:cNvSpPr>
        </xdr:nvSpPr>
        <xdr:spPr>
          <a:xfrm>
            <a:off x="214" y="720"/>
            <a:ext cx="4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59"/>
          <xdr:cNvSpPr>
            <a:spLocks/>
          </xdr:cNvSpPr>
        </xdr:nvSpPr>
        <xdr:spPr>
          <a:xfrm>
            <a:off x="212" y="723"/>
            <a:ext cx="4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60"/>
          <xdr:cNvSpPr>
            <a:spLocks/>
          </xdr:cNvSpPr>
        </xdr:nvSpPr>
        <xdr:spPr>
          <a:xfrm>
            <a:off x="207" y="729"/>
            <a:ext cx="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61"/>
          <xdr:cNvSpPr>
            <a:spLocks/>
          </xdr:cNvSpPr>
        </xdr:nvSpPr>
        <xdr:spPr>
          <a:xfrm>
            <a:off x="205" y="732"/>
            <a:ext cx="6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62"/>
          <xdr:cNvSpPr>
            <a:spLocks/>
          </xdr:cNvSpPr>
        </xdr:nvSpPr>
        <xdr:spPr>
          <a:xfrm>
            <a:off x="202" y="735"/>
            <a:ext cx="7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63"/>
          <xdr:cNvSpPr>
            <a:spLocks/>
          </xdr:cNvSpPr>
        </xdr:nvSpPr>
        <xdr:spPr>
          <a:xfrm>
            <a:off x="225" y="696"/>
            <a:ext cx="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64"/>
          <xdr:cNvSpPr>
            <a:spLocks/>
          </xdr:cNvSpPr>
        </xdr:nvSpPr>
        <xdr:spPr>
          <a:xfrm>
            <a:off x="199" y="738"/>
            <a:ext cx="8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65"/>
          <xdr:cNvSpPr>
            <a:spLocks/>
          </xdr:cNvSpPr>
        </xdr:nvSpPr>
        <xdr:spPr>
          <a:xfrm>
            <a:off x="197" y="741"/>
            <a:ext cx="9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66"/>
          <xdr:cNvSpPr>
            <a:spLocks/>
          </xdr:cNvSpPr>
        </xdr:nvSpPr>
        <xdr:spPr>
          <a:xfrm>
            <a:off x="194" y="744"/>
            <a:ext cx="10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67"/>
          <xdr:cNvSpPr>
            <a:spLocks/>
          </xdr:cNvSpPr>
        </xdr:nvSpPr>
        <xdr:spPr>
          <a:xfrm>
            <a:off x="191" y="747"/>
            <a:ext cx="11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68"/>
          <xdr:cNvSpPr>
            <a:spLocks/>
          </xdr:cNvSpPr>
        </xdr:nvSpPr>
        <xdr:spPr>
          <a:xfrm>
            <a:off x="187" y="750"/>
            <a:ext cx="12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69"/>
          <xdr:cNvSpPr>
            <a:spLocks/>
          </xdr:cNvSpPr>
        </xdr:nvSpPr>
        <xdr:spPr>
          <a:xfrm>
            <a:off x="183" y="754"/>
            <a:ext cx="1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70"/>
          <xdr:cNvSpPr>
            <a:spLocks/>
          </xdr:cNvSpPr>
        </xdr:nvSpPr>
        <xdr:spPr>
          <a:xfrm>
            <a:off x="174" y="760"/>
            <a:ext cx="1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71"/>
          <xdr:cNvSpPr>
            <a:spLocks/>
          </xdr:cNvSpPr>
        </xdr:nvSpPr>
        <xdr:spPr>
          <a:xfrm>
            <a:off x="170" y="763"/>
            <a:ext cx="17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72"/>
          <xdr:cNvSpPr>
            <a:spLocks/>
          </xdr:cNvSpPr>
        </xdr:nvSpPr>
        <xdr:spPr>
          <a:xfrm>
            <a:off x="164" y="766"/>
            <a:ext cx="189"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73"/>
          <xdr:cNvSpPr>
            <a:spLocks/>
          </xdr:cNvSpPr>
        </xdr:nvSpPr>
        <xdr:spPr>
          <a:xfrm>
            <a:off x="161" y="769"/>
            <a:ext cx="20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74"/>
          <xdr:cNvSpPr>
            <a:spLocks/>
          </xdr:cNvSpPr>
        </xdr:nvSpPr>
        <xdr:spPr>
          <a:xfrm>
            <a:off x="156" y="772"/>
            <a:ext cx="22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76"/>
          <xdr:cNvSpPr>
            <a:spLocks/>
          </xdr:cNvSpPr>
        </xdr:nvSpPr>
        <xdr:spPr>
          <a:xfrm>
            <a:off x="150" y="775"/>
            <a:ext cx="2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77"/>
          <xdr:cNvSpPr>
            <a:spLocks/>
          </xdr:cNvSpPr>
        </xdr:nvSpPr>
        <xdr:spPr>
          <a:xfrm>
            <a:off x="141" y="778"/>
            <a:ext cx="25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78"/>
          <xdr:cNvSpPr>
            <a:spLocks/>
          </xdr:cNvSpPr>
        </xdr:nvSpPr>
        <xdr:spPr>
          <a:xfrm>
            <a:off x="135" y="781"/>
            <a:ext cx="27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79"/>
          <xdr:cNvSpPr>
            <a:spLocks/>
          </xdr:cNvSpPr>
        </xdr:nvSpPr>
        <xdr:spPr>
          <a:xfrm>
            <a:off x="124" y="785"/>
            <a:ext cx="30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80"/>
          <xdr:cNvSpPr>
            <a:spLocks/>
          </xdr:cNvSpPr>
        </xdr:nvSpPr>
        <xdr:spPr>
          <a:xfrm>
            <a:off x="75" y="791"/>
            <a:ext cx="38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81"/>
          <xdr:cNvSpPr>
            <a:spLocks/>
          </xdr:cNvSpPr>
        </xdr:nvSpPr>
        <xdr:spPr>
          <a:xfrm>
            <a:off x="74" y="794"/>
            <a:ext cx="41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82"/>
          <xdr:cNvSpPr>
            <a:spLocks/>
          </xdr:cNvSpPr>
        </xdr:nvSpPr>
        <xdr:spPr>
          <a:xfrm>
            <a:off x="74" y="797"/>
            <a:ext cx="4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83"/>
          <xdr:cNvSpPr>
            <a:spLocks/>
          </xdr:cNvSpPr>
        </xdr:nvSpPr>
        <xdr:spPr>
          <a:xfrm>
            <a:off x="75" y="800"/>
            <a:ext cx="46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84"/>
          <xdr:cNvSpPr>
            <a:spLocks/>
          </xdr:cNvSpPr>
        </xdr:nvSpPr>
        <xdr:spPr>
          <a:xfrm>
            <a:off x="74" y="80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185"/>
          <xdr:cNvSpPr>
            <a:spLocks/>
          </xdr:cNvSpPr>
        </xdr:nvSpPr>
        <xdr:spPr>
          <a:xfrm>
            <a:off x="74" y="80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86"/>
          <xdr:cNvSpPr>
            <a:spLocks/>
          </xdr:cNvSpPr>
        </xdr:nvSpPr>
        <xdr:spPr>
          <a:xfrm>
            <a:off x="74" y="809"/>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87"/>
          <xdr:cNvSpPr>
            <a:spLocks/>
          </xdr:cNvSpPr>
        </xdr:nvSpPr>
        <xdr:spPr>
          <a:xfrm>
            <a:off x="74" y="81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88"/>
          <xdr:cNvSpPr>
            <a:spLocks/>
          </xdr:cNvSpPr>
        </xdr:nvSpPr>
        <xdr:spPr>
          <a:xfrm>
            <a:off x="74" y="81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89"/>
          <xdr:cNvSpPr>
            <a:spLocks/>
          </xdr:cNvSpPr>
        </xdr:nvSpPr>
        <xdr:spPr>
          <a:xfrm>
            <a:off x="74" y="82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90"/>
          <xdr:cNvSpPr>
            <a:spLocks/>
          </xdr:cNvSpPr>
        </xdr:nvSpPr>
        <xdr:spPr>
          <a:xfrm>
            <a:off x="74" y="825"/>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92"/>
          <xdr:cNvSpPr>
            <a:spLocks/>
          </xdr:cNvSpPr>
        </xdr:nvSpPr>
        <xdr:spPr>
          <a:xfrm>
            <a:off x="74" y="828"/>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93"/>
          <xdr:cNvSpPr>
            <a:spLocks/>
          </xdr:cNvSpPr>
        </xdr:nvSpPr>
        <xdr:spPr>
          <a:xfrm>
            <a:off x="74" y="831"/>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194"/>
          <xdr:cNvSpPr>
            <a:spLocks/>
          </xdr:cNvSpPr>
        </xdr:nvSpPr>
        <xdr:spPr>
          <a:xfrm>
            <a:off x="74" y="834"/>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195"/>
          <xdr:cNvSpPr>
            <a:spLocks/>
          </xdr:cNvSpPr>
        </xdr:nvSpPr>
        <xdr:spPr>
          <a:xfrm>
            <a:off x="74" y="837"/>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196"/>
          <xdr:cNvSpPr>
            <a:spLocks/>
          </xdr:cNvSpPr>
        </xdr:nvSpPr>
        <xdr:spPr>
          <a:xfrm>
            <a:off x="74" y="840"/>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197"/>
          <xdr:cNvSpPr>
            <a:spLocks/>
          </xdr:cNvSpPr>
        </xdr:nvSpPr>
        <xdr:spPr>
          <a:xfrm>
            <a:off x="74" y="84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198"/>
          <xdr:cNvSpPr>
            <a:spLocks/>
          </xdr:cNvSpPr>
        </xdr:nvSpPr>
        <xdr:spPr>
          <a:xfrm>
            <a:off x="74" y="84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Text Box 199"/>
          <xdr:cNvSpPr txBox="1">
            <a:spLocks noChangeArrowheads="1"/>
          </xdr:cNvSpPr>
        </xdr:nvSpPr>
        <xdr:spPr>
          <a:xfrm>
            <a:off x="62" y="840"/>
            <a:ext cx="1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83" name="Text Box 200"/>
          <xdr:cNvSpPr txBox="1">
            <a:spLocks noChangeArrowheads="1"/>
          </xdr:cNvSpPr>
        </xdr:nvSpPr>
        <xdr:spPr>
          <a:xfrm>
            <a:off x="58" y="782"/>
            <a:ext cx="26"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a:t>
            </a:r>
          </a:p>
        </xdr:txBody>
      </xdr:sp>
      <xdr:sp>
        <xdr:nvSpPr>
          <xdr:cNvPr id="84" name="Text Box 201"/>
          <xdr:cNvSpPr txBox="1">
            <a:spLocks noChangeArrowheads="1"/>
          </xdr:cNvSpPr>
        </xdr:nvSpPr>
        <xdr:spPr>
          <a:xfrm>
            <a:off x="58" y="719"/>
            <a:ext cx="3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20</a:t>
            </a:r>
          </a:p>
        </xdr:txBody>
      </xdr:sp>
      <xdr:sp>
        <xdr:nvSpPr>
          <xdr:cNvPr id="85" name="Text Box 202"/>
          <xdr:cNvSpPr txBox="1">
            <a:spLocks noChangeArrowheads="1"/>
          </xdr:cNvSpPr>
        </xdr:nvSpPr>
        <xdr:spPr>
          <a:xfrm>
            <a:off x="58" y="658"/>
            <a:ext cx="35"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30</a:t>
            </a:r>
          </a:p>
        </xdr:txBody>
      </xdr:sp>
      <xdr:sp>
        <xdr:nvSpPr>
          <xdr:cNvPr id="86" name="Text Box 203"/>
          <xdr:cNvSpPr txBox="1">
            <a:spLocks noChangeArrowheads="1"/>
          </xdr:cNvSpPr>
        </xdr:nvSpPr>
        <xdr:spPr>
          <a:xfrm>
            <a:off x="58" y="595"/>
            <a:ext cx="25"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40</a:t>
            </a:r>
          </a:p>
        </xdr:txBody>
      </xdr:sp>
      <xdr:sp>
        <xdr:nvSpPr>
          <xdr:cNvPr id="87" name="Text Box 204"/>
          <xdr:cNvSpPr txBox="1">
            <a:spLocks noChangeArrowheads="1"/>
          </xdr:cNvSpPr>
        </xdr:nvSpPr>
        <xdr:spPr>
          <a:xfrm>
            <a:off x="58" y="535"/>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50</a:t>
            </a:r>
          </a:p>
        </xdr:txBody>
      </xdr:sp>
      <xdr:sp>
        <xdr:nvSpPr>
          <xdr:cNvPr id="88" name="Text Box 205"/>
          <xdr:cNvSpPr txBox="1">
            <a:spLocks noChangeArrowheads="1"/>
          </xdr:cNvSpPr>
        </xdr:nvSpPr>
        <xdr:spPr>
          <a:xfrm>
            <a:off x="72" y="854"/>
            <a:ext cx="12"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89" name="Text Box 206"/>
          <xdr:cNvSpPr txBox="1">
            <a:spLocks noChangeArrowheads="1"/>
          </xdr:cNvSpPr>
        </xdr:nvSpPr>
        <xdr:spPr>
          <a:xfrm>
            <a:off x="226" y="854"/>
            <a:ext cx="19"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50</a:t>
            </a:r>
          </a:p>
        </xdr:txBody>
      </xdr:sp>
      <xdr:sp>
        <xdr:nvSpPr>
          <xdr:cNvPr id="90" name="Text Box 207"/>
          <xdr:cNvSpPr txBox="1">
            <a:spLocks noChangeArrowheads="1"/>
          </xdr:cNvSpPr>
        </xdr:nvSpPr>
        <xdr:spPr>
          <a:xfrm>
            <a:off x="381" y="85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100</a:t>
            </a:r>
          </a:p>
        </xdr:txBody>
      </xdr:sp>
      <xdr:sp>
        <xdr:nvSpPr>
          <xdr:cNvPr id="91" name="Text Box 208"/>
          <xdr:cNvSpPr txBox="1">
            <a:spLocks noChangeArrowheads="1"/>
          </xdr:cNvSpPr>
        </xdr:nvSpPr>
        <xdr:spPr>
          <a:xfrm>
            <a:off x="539" y="85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150</a:t>
            </a:r>
          </a:p>
        </xdr:txBody>
      </xdr:sp>
      <xdr:sp>
        <xdr:nvSpPr>
          <xdr:cNvPr id="92" name="Line 211"/>
          <xdr:cNvSpPr>
            <a:spLocks/>
          </xdr:cNvSpPr>
        </xdr:nvSpPr>
        <xdr:spPr>
          <a:xfrm flipH="1">
            <a:off x="435" y="683"/>
            <a:ext cx="41" cy="10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215"/>
          <xdr:cNvSpPr>
            <a:spLocks/>
          </xdr:cNvSpPr>
        </xdr:nvSpPr>
        <xdr:spPr>
          <a:xfrm flipH="1">
            <a:off x="440" y="709"/>
            <a:ext cx="35" cy="8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218"/>
          <xdr:cNvSpPr>
            <a:spLocks/>
          </xdr:cNvSpPr>
        </xdr:nvSpPr>
        <xdr:spPr>
          <a:xfrm flipH="1">
            <a:off x="446" y="735"/>
            <a:ext cx="28" cy="7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219"/>
          <xdr:cNvSpPr>
            <a:spLocks/>
          </xdr:cNvSpPr>
        </xdr:nvSpPr>
        <xdr:spPr>
          <a:xfrm flipV="1">
            <a:off x="435" y="777"/>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221"/>
          <xdr:cNvSpPr>
            <a:spLocks/>
          </xdr:cNvSpPr>
        </xdr:nvSpPr>
        <xdr:spPr>
          <a:xfrm flipH="1">
            <a:off x="453" y="756"/>
            <a:ext cx="22"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224"/>
          <xdr:cNvSpPr>
            <a:spLocks/>
          </xdr:cNvSpPr>
        </xdr:nvSpPr>
        <xdr:spPr>
          <a:xfrm flipH="1">
            <a:off x="461" y="770"/>
            <a:ext cx="19" cy="4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227"/>
          <xdr:cNvSpPr>
            <a:spLocks/>
          </xdr:cNvSpPr>
        </xdr:nvSpPr>
        <xdr:spPr>
          <a:xfrm flipH="1">
            <a:off x="471" y="785"/>
            <a:ext cx="14" cy="3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Text Box 229"/>
          <xdr:cNvSpPr txBox="1">
            <a:spLocks noChangeArrowheads="1"/>
          </xdr:cNvSpPr>
        </xdr:nvSpPr>
        <xdr:spPr>
          <a:xfrm>
            <a:off x="480" y="677"/>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0</a:t>
            </a:r>
          </a:p>
        </xdr:txBody>
      </xdr:sp>
      <xdr:sp>
        <xdr:nvSpPr>
          <xdr:cNvPr id="100" name="Text Box 230"/>
          <xdr:cNvSpPr txBox="1">
            <a:spLocks noChangeArrowheads="1"/>
          </xdr:cNvSpPr>
        </xdr:nvSpPr>
        <xdr:spPr>
          <a:xfrm>
            <a:off x="478" y="702"/>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20</a:t>
            </a:r>
          </a:p>
        </xdr:txBody>
      </xdr:sp>
      <xdr:sp>
        <xdr:nvSpPr>
          <xdr:cNvPr id="101" name="Text Box 231"/>
          <xdr:cNvSpPr txBox="1">
            <a:spLocks noChangeArrowheads="1"/>
          </xdr:cNvSpPr>
        </xdr:nvSpPr>
        <xdr:spPr>
          <a:xfrm>
            <a:off x="476" y="728"/>
            <a:ext cx="21"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40</a:t>
            </a:r>
          </a:p>
        </xdr:txBody>
      </xdr:sp>
      <xdr:sp>
        <xdr:nvSpPr>
          <xdr:cNvPr id="102" name="Text Box 232"/>
          <xdr:cNvSpPr txBox="1">
            <a:spLocks noChangeArrowheads="1"/>
          </xdr:cNvSpPr>
        </xdr:nvSpPr>
        <xdr:spPr>
          <a:xfrm>
            <a:off x="476" y="745"/>
            <a:ext cx="21"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60</a:t>
            </a:r>
          </a:p>
        </xdr:txBody>
      </xdr:sp>
      <xdr:sp>
        <xdr:nvSpPr>
          <xdr:cNvPr id="103" name="Text Box 233"/>
          <xdr:cNvSpPr txBox="1">
            <a:spLocks noChangeArrowheads="1"/>
          </xdr:cNvSpPr>
        </xdr:nvSpPr>
        <xdr:spPr>
          <a:xfrm>
            <a:off x="481" y="761"/>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80</a:t>
            </a:r>
          </a:p>
        </xdr:txBody>
      </xdr:sp>
      <xdr:sp>
        <xdr:nvSpPr>
          <xdr:cNvPr id="104" name="Text Box 234"/>
          <xdr:cNvSpPr txBox="1">
            <a:spLocks noChangeArrowheads="1"/>
          </xdr:cNvSpPr>
        </xdr:nvSpPr>
        <xdr:spPr>
          <a:xfrm>
            <a:off x="484" y="774"/>
            <a:ext cx="20" cy="14"/>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100</a:t>
            </a:r>
          </a:p>
        </xdr:txBody>
      </xdr:sp>
      <xdr:sp>
        <xdr:nvSpPr>
          <xdr:cNvPr id="105" name="Text Box 238"/>
          <xdr:cNvSpPr txBox="1">
            <a:spLocks noChangeArrowheads="1"/>
          </xdr:cNvSpPr>
        </xdr:nvSpPr>
        <xdr:spPr>
          <a:xfrm>
            <a:off x="394" y="556"/>
            <a:ext cx="135" cy="3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図中の　　　　　　の領域は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耐震性があるものとする。</a:t>
            </a:r>
          </a:p>
        </xdr:txBody>
      </xdr:sp>
      <xdr:sp>
        <xdr:nvSpPr>
          <xdr:cNvPr id="106" name="Rectangle 239" descr="横線 (破線)"/>
          <xdr:cNvSpPr>
            <a:spLocks/>
          </xdr:cNvSpPr>
        </xdr:nvSpPr>
        <xdr:spPr>
          <a:xfrm>
            <a:off x="434" y="557"/>
            <a:ext cx="32" cy="11"/>
          </a:xfrm>
          <a:prstGeom prst="rect">
            <a:avLst/>
          </a:prstGeom>
          <a:blipFill>
            <a:blip r:embed="rId1"/>
            <a:srcRect/>
            <a:stretch>
              <a:fillRect/>
            </a:stretch>
          </a:blip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Line 240"/>
          <xdr:cNvSpPr>
            <a:spLocks/>
          </xdr:cNvSpPr>
        </xdr:nvSpPr>
        <xdr:spPr>
          <a:xfrm flipV="1">
            <a:off x="440" y="788"/>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241"/>
          <xdr:cNvSpPr>
            <a:spLocks/>
          </xdr:cNvSpPr>
        </xdr:nvSpPr>
        <xdr:spPr>
          <a:xfrm flipV="1">
            <a:off x="446" y="79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242"/>
          <xdr:cNvSpPr>
            <a:spLocks/>
          </xdr:cNvSpPr>
        </xdr:nvSpPr>
        <xdr:spPr>
          <a:xfrm flipV="1">
            <a:off x="453" y="802"/>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243"/>
          <xdr:cNvSpPr>
            <a:spLocks/>
          </xdr:cNvSpPr>
        </xdr:nvSpPr>
        <xdr:spPr>
          <a:xfrm flipV="1">
            <a:off x="461" y="80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244"/>
          <xdr:cNvSpPr>
            <a:spLocks/>
          </xdr:cNvSpPr>
        </xdr:nvSpPr>
        <xdr:spPr>
          <a:xfrm flipV="1">
            <a:off x="471" y="810"/>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245"/>
          <xdr:cNvSpPr>
            <a:spLocks/>
          </xdr:cNvSpPr>
        </xdr:nvSpPr>
        <xdr:spPr>
          <a:xfrm>
            <a:off x="435" y="560"/>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Line 246"/>
          <xdr:cNvSpPr>
            <a:spLocks/>
          </xdr:cNvSpPr>
        </xdr:nvSpPr>
        <xdr:spPr>
          <a:xfrm>
            <a:off x="435" y="562"/>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247"/>
          <xdr:cNvSpPr>
            <a:spLocks/>
          </xdr:cNvSpPr>
        </xdr:nvSpPr>
        <xdr:spPr>
          <a:xfrm>
            <a:off x="435" y="56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248"/>
          <xdr:cNvSpPr>
            <a:spLocks/>
          </xdr:cNvSpPr>
        </xdr:nvSpPr>
        <xdr:spPr>
          <a:xfrm>
            <a:off x="435" y="566"/>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249"/>
          <xdr:cNvSpPr>
            <a:spLocks/>
          </xdr:cNvSpPr>
        </xdr:nvSpPr>
        <xdr:spPr>
          <a:xfrm>
            <a:off x="435" y="558"/>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Text Box 250"/>
          <xdr:cNvSpPr txBox="1">
            <a:spLocks noChangeArrowheads="1"/>
          </xdr:cNvSpPr>
        </xdr:nvSpPr>
        <xdr:spPr>
          <a:xfrm>
            <a:off x="189" y="636"/>
            <a:ext cx="38"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Is1=0.6</a:t>
            </a:r>
          </a:p>
        </xdr:txBody>
      </xdr:sp>
      <xdr:sp>
        <xdr:nvSpPr>
          <xdr:cNvPr id="118" name="Text Box 251"/>
          <xdr:cNvSpPr txBox="1">
            <a:spLocks noChangeArrowheads="1"/>
          </xdr:cNvSpPr>
        </xdr:nvSpPr>
        <xdr:spPr>
          <a:xfrm>
            <a:off x="232" y="683"/>
            <a:ext cx="38"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Is1=0.8</a:t>
            </a:r>
          </a:p>
        </xdr:txBody>
      </xdr:sp>
      <xdr:sp>
        <xdr:nvSpPr>
          <xdr:cNvPr id="119" name="Text Box 252"/>
          <xdr:cNvSpPr txBox="1">
            <a:spLocks noChangeArrowheads="1"/>
          </xdr:cNvSpPr>
        </xdr:nvSpPr>
        <xdr:spPr>
          <a:xfrm>
            <a:off x="264" y="714"/>
            <a:ext cx="37" cy="18"/>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Is1=1.0</a:t>
            </a:r>
          </a:p>
        </xdr:txBody>
      </xdr:sp>
      <xdr:sp>
        <xdr:nvSpPr>
          <xdr:cNvPr id="120" name="Text Box 253"/>
          <xdr:cNvSpPr txBox="1">
            <a:spLocks noChangeArrowheads="1"/>
          </xdr:cNvSpPr>
        </xdr:nvSpPr>
        <xdr:spPr>
          <a:xfrm>
            <a:off x="265" y="681"/>
            <a:ext cx="78"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次診断値）</a:t>
            </a:r>
          </a:p>
        </xdr:txBody>
      </xdr:sp>
      <xdr:sp>
        <xdr:nvSpPr>
          <xdr:cNvPr id="121" name="Text Box 254"/>
          <xdr:cNvSpPr txBox="1">
            <a:spLocks noChangeArrowheads="1"/>
          </xdr:cNvSpPr>
        </xdr:nvSpPr>
        <xdr:spPr>
          <a:xfrm>
            <a:off x="245" y="696"/>
            <a:ext cx="115"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W=1200ΣAf</a:t>
            </a:r>
            <a:r>
              <a:rPr lang="en-US" cap="none" sz="800" b="0" i="0" u="none" baseline="0">
                <a:solidFill>
                  <a:srgbClr val="000000"/>
                </a:solidFill>
                <a:latin typeface="ＭＳ Ｐゴシック"/>
                <a:ea typeface="ＭＳ Ｐゴシック"/>
                <a:cs typeface="ＭＳ Ｐゴシック"/>
              </a:rPr>
              <a:t>の場合）</a:t>
            </a:r>
          </a:p>
        </xdr:txBody>
      </xdr:sp>
      <xdr:sp>
        <xdr:nvSpPr>
          <xdr:cNvPr id="123" name="Text Box 256"/>
          <xdr:cNvSpPr txBox="1">
            <a:spLocks noChangeArrowheads="1"/>
          </xdr:cNvSpPr>
        </xdr:nvSpPr>
        <xdr:spPr>
          <a:xfrm>
            <a:off x="21" y="672"/>
            <a:ext cx="25" cy="133"/>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壁・柱の剪断応力度</a:t>
            </a:r>
          </a:p>
        </xdr:txBody>
      </xdr:sp>
      <xdr:sp>
        <xdr:nvSpPr>
          <xdr:cNvPr id="124" name="Text Box 260"/>
          <xdr:cNvSpPr txBox="1">
            <a:spLocks noChangeArrowheads="1"/>
          </xdr:cNvSpPr>
        </xdr:nvSpPr>
        <xdr:spPr>
          <a:xfrm>
            <a:off x="13" y="596"/>
            <a:ext cx="21" cy="71"/>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1200ΣAf</a:t>
            </a:r>
          </a:p>
        </xdr:txBody>
      </xdr:sp>
      <xdr:sp>
        <xdr:nvSpPr>
          <xdr:cNvPr id="125" name="Line 261"/>
          <xdr:cNvSpPr>
            <a:spLocks/>
          </xdr:cNvSpPr>
        </xdr:nvSpPr>
        <xdr:spPr>
          <a:xfrm>
            <a:off x="33" y="594"/>
            <a:ext cx="0" cy="6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Text Box 262"/>
          <xdr:cNvSpPr txBox="1">
            <a:spLocks noChangeArrowheads="1"/>
          </xdr:cNvSpPr>
        </xdr:nvSpPr>
        <xdr:spPr>
          <a:xfrm>
            <a:off x="28" y="604"/>
            <a:ext cx="59" cy="58"/>
          </a:xfrm>
          <a:prstGeom prst="rect">
            <a:avLst/>
          </a:prstGeom>
          <a:noFill/>
          <a:ln w="9525" cmpd="sng">
            <a:noFill/>
          </a:ln>
        </xdr:spPr>
        <xdr:txBody>
          <a:bodyPr vertOverflow="clip" wrap="square" lIns="27432" tIns="18288" rIns="0" bIns="0" vert="vert270"/>
          <a:p>
            <a:pPr algn="l">
              <a:defRPr/>
            </a:pPr>
            <a:r>
              <a:rPr lang="en-US" cap="none" sz="1000" b="0" i="0" u="none" baseline="0">
                <a:solidFill>
                  <a:srgbClr val="000000"/>
                </a:solidFill>
              </a:rPr>
              <a:t>Ac+Aw</a:t>
            </a:r>
          </a:p>
        </xdr:txBody>
      </xdr:sp>
      <xdr:sp>
        <xdr:nvSpPr>
          <xdr:cNvPr id="127" name="Text Box 263"/>
          <xdr:cNvSpPr txBox="1">
            <a:spLocks noChangeArrowheads="1"/>
          </xdr:cNvSpPr>
        </xdr:nvSpPr>
        <xdr:spPr>
          <a:xfrm>
            <a:off x="23" y="546"/>
            <a:ext cx="29" cy="62"/>
          </a:xfrm>
          <a:prstGeom prst="rect">
            <a:avLst/>
          </a:prstGeom>
          <a:noFill/>
          <a:ln w="9525" cmpd="sng">
            <a:noFill/>
          </a:ln>
        </xdr:spPr>
        <xdr:txBody>
          <a:bodyPr vertOverflow="clip" wrap="square" lIns="27432" tIns="18288" rIns="0" bIns="0" vert="vert270"/>
          <a:p>
            <a:pPr algn="l">
              <a:defRPr/>
            </a:pPr>
            <a:r>
              <a:rPr lang="en-US" cap="none" sz="800" b="0" i="0" u="none" baseline="0">
                <a:solidFill>
                  <a:srgbClr val="000000"/>
                </a:solidFill>
                <a:latin typeface="明朝"/>
                <a:ea typeface="明朝"/>
                <a:cs typeface="明朝"/>
              </a:rPr>
              <a:t>(kg/c</a:t>
            </a: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明朝"/>
                <a:ea typeface="明朝"/>
                <a:cs typeface="明朝"/>
              </a:rPr>
              <a:t>)</a:t>
            </a:r>
          </a:p>
        </xdr:txBody>
      </xdr:sp>
    </xdr:grpSp>
    <xdr:clientData/>
  </xdr:twoCellAnchor>
  <xdr:twoCellAnchor>
    <xdr:from>
      <xdr:col>14</xdr:col>
      <xdr:colOff>28575</xdr:colOff>
      <xdr:row>37</xdr:row>
      <xdr:rowOff>57150</xdr:rowOff>
    </xdr:from>
    <xdr:to>
      <xdr:col>16</xdr:col>
      <xdr:colOff>57150</xdr:colOff>
      <xdr:row>39</xdr:row>
      <xdr:rowOff>95250</xdr:rowOff>
    </xdr:to>
    <xdr:sp>
      <xdr:nvSpPr>
        <xdr:cNvPr id="128" name="Text Box 268"/>
        <xdr:cNvSpPr txBox="1">
          <a:spLocks noChangeArrowheads="1"/>
        </xdr:cNvSpPr>
      </xdr:nvSpPr>
      <xdr:spPr>
        <a:xfrm>
          <a:off x="2990850" y="7058025"/>
          <a:ext cx="390525" cy="34290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15</xdr:col>
      <xdr:colOff>133350</xdr:colOff>
      <xdr:row>38</xdr:row>
      <xdr:rowOff>66675</xdr:rowOff>
    </xdr:from>
    <xdr:to>
      <xdr:col>17</xdr:col>
      <xdr:colOff>123825</xdr:colOff>
      <xdr:row>39</xdr:row>
      <xdr:rowOff>76200</xdr:rowOff>
    </xdr:to>
    <xdr:sp>
      <xdr:nvSpPr>
        <xdr:cNvPr id="129" name="Text Box 290"/>
        <xdr:cNvSpPr txBox="1">
          <a:spLocks noChangeArrowheads="1"/>
        </xdr:cNvSpPr>
      </xdr:nvSpPr>
      <xdr:spPr>
        <a:xfrm>
          <a:off x="3276600" y="7219950"/>
          <a:ext cx="4476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32</xdr:col>
      <xdr:colOff>28575</xdr:colOff>
      <xdr:row>53</xdr:row>
      <xdr:rowOff>0</xdr:rowOff>
    </xdr:from>
    <xdr:to>
      <xdr:col>34</xdr:col>
      <xdr:colOff>0</xdr:colOff>
      <xdr:row>53</xdr:row>
      <xdr:rowOff>0</xdr:rowOff>
    </xdr:to>
    <xdr:sp>
      <xdr:nvSpPr>
        <xdr:cNvPr id="130" name="Text Box 423"/>
        <xdr:cNvSpPr txBox="1">
          <a:spLocks noChangeArrowheads="1"/>
        </xdr:cNvSpPr>
      </xdr:nvSpPr>
      <xdr:spPr>
        <a:xfrm>
          <a:off x="6343650" y="9439275"/>
          <a:ext cx="5905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11F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yogo-aaf.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6.vml" /><Relationship Id="rId4" Type="http://schemas.openxmlformats.org/officeDocument/2006/relationships/drawing" Target="../drawings/drawing4.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oleObject" Target="../embeddings/oleObject_23_1.bin" /><Relationship Id="rId3" Type="http://schemas.openxmlformats.org/officeDocument/2006/relationships/vmlDrawing" Target="../drawings/vmlDrawing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V29"/>
  <sheetViews>
    <sheetView tabSelected="1" zoomScaleSheetLayoutView="100" zoomScalePageLayoutView="0" workbookViewId="0" topLeftCell="A1">
      <selection activeCell="B28" sqref="B28"/>
    </sheetView>
  </sheetViews>
  <sheetFormatPr defaultColWidth="5.28125" defaultRowHeight="15" customHeight="1"/>
  <cols>
    <col min="1" max="1" width="3.140625" style="154" customWidth="1"/>
    <col min="2" max="8" width="1.8515625" style="154" customWidth="1"/>
    <col min="9" max="28" width="2.7109375" style="154" customWidth="1"/>
    <col min="29" max="29" width="1.8515625" style="154" customWidth="1"/>
    <col min="30" max="31" width="1.8515625" style="155" customWidth="1"/>
    <col min="32" max="33" width="1.8515625" style="154" customWidth="1"/>
    <col min="34" max="34" width="1.8515625" style="156" customWidth="1"/>
    <col min="35" max="35" width="3.00390625" style="154" customWidth="1"/>
    <col min="36" max="36" width="4.7109375" style="154" hidden="1" customWidth="1"/>
    <col min="37" max="47" width="4.7109375" style="154" customWidth="1"/>
    <col min="48" max="16384" width="5.28125" style="154" customWidth="1"/>
  </cols>
  <sheetData>
    <row r="2" spans="2:47" ht="15" customHeight="1">
      <c r="B2" s="157"/>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76"/>
      <c r="AJ2" s="176"/>
      <c r="AK2" s="178"/>
      <c r="AL2" s="179"/>
      <c r="AM2" s="179"/>
      <c r="AN2" s="176"/>
      <c r="AO2" s="176"/>
      <c r="AP2" s="176"/>
      <c r="AQ2" s="176"/>
      <c r="AR2" s="176"/>
      <c r="AS2" s="176"/>
      <c r="AT2" s="176"/>
      <c r="AU2" s="176"/>
    </row>
    <row r="3" spans="2:47" ht="15" customHeight="1">
      <c r="B3" s="158"/>
      <c r="C3" s="159"/>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1"/>
      <c r="AE3" s="161"/>
      <c r="AF3" s="160"/>
      <c r="AG3" s="160"/>
      <c r="AH3" s="162"/>
      <c r="AI3" s="176"/>
      <c r="AJ3" s="176"/>
      <c r="AK3" s="178" t="s">
        <v>540</v>
      </c>
      <c r="AL3" s="179"/>
      <c r="AM3" s="179"/>
      <c r="AN3" s="179"/>
      <c r="AO3" s="179"/>
      <c r="AP3" s="177"/>
      <c r="AQ3" s="177"/>
      <c r="AR3" s="176"/>
      <c r="AS3" s="176"/>
      <c r="AT3" s="176"/>
      <c r="AU3" s="176"/>
    </row>
    <row r="4" spans="2:47" ht="15" customHeight="1">
      <c r="B4" s="758" t="s">
        <v>544</v>
      </c>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177"/>
      <c r="AJ4" s="177"/>
      <c r="AK4" s="177"/>
      <c r="AL4" s="177"/>
      <c r="AM4" s="177"/>
      <c r="AN4" s="177"/>
      <c r="AO4" s="177"/>
      <c r="AP4" s="177"/>
      <c r="AQ4" s="177"/>
      <c r="AR4" s="177"/>
      <c r="AS4" s="177"/>
      <c r="AT4" s="177"/>
      <c r="AU4" s="177"/>
    </row>
    <row r="5" spans="2:47" ht="15" customHeight="1">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177"/>
      <c r="AJ5" s="177"/>
      <c r="AK5" s="180"/>
      <c r="AL5" s="180" t="s">
        <v>541</v>
      </c>
      <c r="AM5" s="177"/>
      <c r="AN5" s="177"/>
      <c r="AO5" s="177"/>
      <c r="AP5" s="177"/>
      <c r="AQ5" s="177"/>
      <c r="AR5" s="177"/>
      <c r="AS5" s="177"/>
      <c r="AT5" s="177"/>
      <c r="AU5" s="177"/>
    </row>
    <row r="6" spans="2:47" s="163" customFormat="1" ht="15" customHeight="1">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I6" s="177"/>
      <c r="AJ6" s="177"/>
      <c r="AK6" s="181"/>
      <c r="AL6" s="180" t="s">
        <v>542</v>
      </c>
      <c r="AM6" s="177"/>
      <c r="AN6" s="177"/>
      <c r="AO6" s="177"/>
      <c r="AP6" s="177"/>
      <c r="AQ6" s="177"/>
      <c r="AR6" s="177"/>
      <c r="AS6" s="177"/>
      <c r="AT6" s="177"/>
      <c r="AU6" s="177"/>
    </row>
    <row r="7" spans="2:47" s="163" customFormat="1" ht="15" customHeight="1">
      <c r="B7" s="761" t="s">
        <v>545</v>
      </c>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177"/>
      <c r="AJ7" s="177"/>
      <c r="AK7" s="181"/>
      <c r="AL7" s="182" t="s">
        <v>543</v>
      </c>
      <c r="AM7" s="177"/>
      <c r="AN7" s="177"/>
      <c r="AO7" s="177"/>
      <c r="AP7" s="177"/>
      <c r="AQ7" s="177"/>
      <c r="AR7" s="177"/>
      <c r="AS7" s="177"/>
      <c r="AT7" s="177"/>
      <c r="AU7" s="177"/>
    </row>
    <row r="8" spans="2:47" s="163" customFormat="1" ht="15" customHeight="1">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177"/>
      <c r="AJ8" s="177"/>
      <c r="AK8" s="181"/>
      <c r="AL8" s="182"/>
      <c r="AM8" s="176"/>
      <c r="AN8" s="176"/>
      <c r="AO8" s="176"/>
      <c r="AP8" s="176"/>
      <c r="AQ8" s="176"/>
      <c r="AR8" s="177"/>
      <c r="AS8" s="177"/>
      <c r="AT8" s="177"/>
      <c r="AU8" s="177"/>
    </row>
    <row r="9" spans="2:47" s="163" customFormat="1" ht="15" customHeight="1">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77"/>
      <c r="AJ9" s="177"/>
      <c r="AK9" s="188" t="s">
        <v>717</v>
      </c>
      <c r="AL9" s="177"/>
      <c r="AM9" s="177"/>
      <c r="AN9" s="177"/>
      <c r="AO9" s="177"/>
      <c r="AP9" s="177"/>
      <c r="AQ9" s="177"/>
      <c r="AR9" s="177"/>
      <c r="AS9" s="177"/>
      <c r="AT9" s="177"/>
      <c r="AU9" s="177"/>
    </row>
    <row r="10" spans="2:47" s="163" customFormat="1" ht="15" customHeight="1">
      <c r="B10" s="757" t="s">
        <v>739</v>
      </c>
      <c r="C10" s="757"/>
      <c r="D10" s="757"/>
      <c r="E10" s="757"/>
      <c r="F10" s="757"/>
      <c r="G10" s="757"/>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177"/>
      <c r="AJ10" s="177"/>
      <c r="AK10" s="177"/>
      <c r="AL10" s="189" t="s">
        <v>718</v>
      </c>
      <c r="AM10" s="177"/>
      <c r="AN10" s="177"/>
      <c r="AO10" s="177"/>
      <c r="AP10" s="176"/>
      <c r="AQ10" s="176"/>
      <c r="AR10" s="177"/>
      <c r="AS10" s="177"/>
      <c r="AT10" s="177"/>
      <c r="AU10" s="177"/>
    </row>
    <row r="11" spans="2:47" s="163" customFormat="1" ht="15" customHeight="1">
      <c r="B11" s="164"/>
      <c r="C11" s="165"/>
      <c r="D11" s="166"/>
      <c r="E11" s="167"/>
      <c r="F11" s="167"/>
      <c r="G11" s="165"/>
      <c r="H11" s="165"/>
      <c r="I11" s="165"/>
      <c r="J11" s="165"/>
      <c r="K11" s="165"/>
      <c r="L11" s="165"/>
      <c r="M11" s="165"/>
      <c r="N11" s="165"/>
      <c r="O11" s="165"/>
      <c r="P11" s="165"/>
      <c r="Q11" s="165"/>
      <c r="R11" s="165"/>
      <c r="S11" s="168"/>
      <c r="T11" s="165"/>
      <c r="U11" s="165"/>
      <c r="V11" s="187"/>
      <c r="W11" s="187"/>
      <c r="X11" s="159"/>
      <c r="Y11" s="187"/>
      <c r="Z11" s="187"/>
      <c r="AA11" s="165"/>
      <c r="AB11" s="165"/>
      <c r="AC11" s="165"/>
      <c r="AD11" s="170"/>
      <c r="AE11" s="170"/>
      <c r="AF11" s="170"/>
      <c r="AG11" s="166"/>
      <c r="AH11" s="166"/>
      <c r="AI11" s="176"/>
      <c r="AJ11" s="176"/>
      <c r="AK11" s="176"/>
      <c r="AL11" s="189"/>
      <c r="AM11" s="176"/>
      <c r="AN11" s="176"/>
      <c r="AO11" s="176"/>
      <c r="AP11" s="176"/>
      <c r="AQ11" s="176"/>
      <c r="AR11" s="176"/>
      <c r="AS11" s="176"/>
      <c r="AT11" s="176"/>
      <c r="AU11" s="176"/>
    </row>
    <row r="12" spans="2:47" s="163" customFormat="1" ht="15" customHeight="1">
      <c r="B12" s="164"/>
      <c r="C12" s="165"/>
      <c r="D12" s="166"/>
      <c r="E12" s="167"/>
      <c r="F12" s="167"/>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70"/>
      <c r="AE12" s="170"/>
      <c r="AF12" s="170"/>
      <c r="AG12" s="166"/>
      <c r="AH12" s="166"/>
      <c r="AI12" s="176"/>
      <c r="AJ12" s="176"/>
      <c r="AK12" s="188" t="s">
        <v>719</v>
      </c>
      <c r="AL12" s="177"/>
      <c r="AM12" s="177"/>
      <c r="AN12" s="177"/>
      <c r="AO12" s="177"/>
      <c r="AP12" s="176"/>
      <c r="AQ12" s="176"/>
      <c r="AR12" s="176"/>
      <c r="AS12" s="176"/>
      <c r="AT12" s="176"/>
      <c r="AU12" s="176"/>
    </row>
    <row r="13" spans="2:47" s="163" customFormat="1" ht="15" customHeight="1">
      <c r="B13" s="164"/>
      <c r="C13" s="165"/>
      <c r="D13" s="166"/>
      <c r="E13" s="167"/>
      <c r="F13" s="166"/>
      <c r="G13" s="168"/>
      <c r="H13" s="168"/>
      <c r="I13" s="168"/>
      <c r="J13" s="168"/>
      <c r="K13" s="168"/>
      <c r="L13" s="168"/>
      <c r="M13" s="168"/>
      <c r="N13" s="168"/>
      <c r="O13" s="168"/>
      <c r="P13" s="168"/>
      <c r="Q13" s="168"/>
      <c r="R13" s="168"/>
      <c r="S13" s="168"/>
      <c r="T13" s="168"/>
      <c r="U13" s="168"/>
      <c r="V13" s="168"/>
      <c r="W13" s="168"/>
      <c r="X13" s="168"/>
      <c r="Y13" s="168"/>
      <c r="Z13" s="165"/>
      <c r="AA13" s="165"/>
      <c r="AB13" s="165"/>
      <c r="AC13" s="165"/>
      <c r="AD13" s="170"/>
      <c r="AE13" s="170"/>
      <c r="AF13" s="170"/>
      <c r="AG13" s="166"/>
      <c r="AH13" s="166"/>
      <c r="AI13" s="177"/>
      <c r="AJ13" s="177"/>
      <c r="AK13" s="177"/>
      <c r="AL13" s="189" t="s">
        <v>720</v>
      </c>
      <c r="AM13" s="177"/>
      <c r="AN13" s="177"/>
      <c r="AO13" s="177"/>
      <c r="AP13" s="177"/>
      <c r="AQ13" s="177"/>
      <c r="AR13" s="177"/>
      <c r="AS13" s="177"/>
      <c r="AT13" s="177"/>
      <c r="AU13" s="177"/>
    </row>
    <row r="14" spans="2:47" s="163" customFormat="1" ht="15" customHeight="1">
      <c r="B14" s="164"/>
      <c r="C14" s="165"/>
      <c r="D14" s="166"/>
      <c r="E14" s="166"/>
      <c r="F14" s="167"/>
      <c r="G14" s="168"/>
      <c r="H14" s="168"/>
      <c r="I14" s="168"/>
      <c r="J14" s="168"/>
      <c r="K14" s="168"/>
      <c r="L14" s="168"/>
      <c r="M14" s="168" t="s">
        <v>532</v>
      </c>
      <c r="N14" s="168"/>
      <c r="O14" s="168"/>
      <c r="P14" s="168"/>
      <c r="Q14" s="168"/>
      <c r="R14" s="168"/>
      <c r="S14" s="168"/>
      <c r="T14" s="168"/>
      <c r="U14" s="168"/>
      <c r="V14" s="168"/>
      <c r="W14" s="168"/>
      <c r="X14" s="168"/>
      <c r="Y14" s="168"/>
      <c r="Z14" s="165"/>
      <c r="AA14" s="165"/>
      <c r="AB14" s="165"/>
      <c r="AC14" s="165"/>
      <c r="AD14" s="170"/>
      <c r="AE14" s="170"/>
      <c r="AF14" s="170"/>
      <c r="AG14" s="166"/>
      <c r="AH14" s="166"/>
      <c r="AI14" s="177"/>
      <c r="AJ14" s="177"/>
      <c r="AK14" s="176"/>
      <c r="AL14" s="189" t="s">
        <v>721</v>
      </c>
      <c r="AM14" s="177"/>
      <c r="AN14" s="177"/>
      <c r="AO14" s="177"/>
      <c r="AP14" s="177"/>
      <c r="AQ14" s="177"/>
      <c r="AR14" s="177"/>
      <c r="AS14" s="177"/>
      <c r="AT14" s="177"/>
      <c r="AU14" s="177"/>
    </row>
    <row r="15" spans="2:47" s="163" customFormat="1" ht="15" customHeight="1">
      <c r="B15" s="164"/>
      <c r="C15" s="165"/>
      <c r="D15" s="166"/>
      <c r="E15" s="166"/>
      <c r="F15" s="167"/>
      <c r="G15" s="168"/>
      <c r="H15" s="168"/>
      <c r="I15" s="168"/>
      <c r="J15" s="168"/>
      <c r="K15" s="168"/>
      <c r="L15" s="168"/>
      <c r="M15" s="168"/>
      <c r="N15" s="168"/>
      <c r="O15" s="168"/>
      <c r="P15" s="168"/>
      <c r="Q15" s="168"/>
      <c r="R15" s="168"/>
      <c r="S15" s="168"/>
      <c r="T15" s="168"/>
      <c r="U15" s="168"/>
      <c r="V15" s="168"/>
      <c r="W15" s="168"/>
      <c r="X15" s="168"/>
      <c r="Y15" s="168"/>
      <c r="Z15" s="165"/>
      <c r="AA15" s="165"/>
      <c r="AB15" s="165"/>
      <c r="AC15" s="165"/>
      <c r="AD15" s="170"/>
      <c r="AE15" s="170"/>
      <c r="AF15" s="170"/>
      <c r="AG15" s="166"/>
      <c r="AH15" s="166"/>
      <c r="AI15" s="176"/>
      <c r="AJ15" s="176"/>
      <c r="AK15" s="176"/>
      <c r="AL15" s="189" t="s">
        <v>722</v>
      </c>
      <c r="AM15" s="176"/>
      <c r="AN15" s="176"/>
      <c r="AO15" s="176"/>
      <c r="AP15" s="176"/>
      <c r="AQ15" s="176"/>
      <c r="AR15" s="176"/>
      <c r="AS15" s="176"/>
      <c r="AT15" s="176"/>
      <c r="AU15" s="176"/>
    </row>
    <row r="16" spans="2:47" ht="15" customHeight="1">
      <c r="B16" s="158"/>
      <c r="C16" s="160"/>
      <c r="D16" s="160"/>
      <c r="E16" s="160"/>
      <c r="F16" s="160"/>
      <c r="G16" s="168"/>
      <c r="H16" s="168"/>
      <c r="I16" s="168"/>
      <c r="J16" s="168"/>
      <c r="K16" s="168"/>
      <c r="L16" s="168"/>
      <c r="M16" s="168" t="s">
        <v>533</v>
      </c>
      <c r="N16" s="168"/>
      <c r="O16" s="168"/>
      <c r="P16" s="171"/>
      <c r="Q16" s="171"/>
      <c r="R16" s="168"/>
      <c r="S16" s="168"/>
      <c r="T16" s="168"/>
      <c r="U16" s="168"/>
      <c r="V16" s="168"/>
      <c r="W16" s="168"/>
      <c r="X16" s="168"/>
      <c r="Y16" s="168"/>
      <c r="Z16" s="162"/>
      <c r="AA16" s="165"/>
      <c r="AB16" s="165"/>
      <c r="AC16" s="165"/>
      <c r="AD16" s="170"/>
      <c r="AE16" s="170"/>
      <c r="AF16" s="170"/>
      <c r="AG16" s="172"/>
      <c r="AH16" s="172"/>
      <c r="AI16" s="176"/>
      <c r="AJ16" s="176"/>
      <c r="AK16" s="176"/>
      <c r="AL16" s="189" t="s">
        <v>723</v>
      </c>
      <c r="AM16" s="176"/>
      <c r="AN16" s="176"/>
      <c r="AO16" s="176"/>
      <c r="AP16" s="176"/>
      <c r="AQ16" s="176"/>
      <c r="AR16" s="176"/>
      <c r="AS16" s="176"/>
      <c r="AT16" s="176"/>
      <c r="AU16" s="176"/>
    </row>
    <row r="17" spans="2:47" ht="15" customHeight="1">
      <c r="B17" s="158"/>
      <c r="C17" s="169"/>
      <c r="D17" s="169"/>
      <c r="E17" s="169"/>
      <c r="F17" s="169"/>
      <c r="G17" s="168"/>
      <c r="H17" s="168"/>
      <c r="I17" s="168"/>
      <c r="J17" s="168"/>
      <c r="K17" s="168"/>
      <c r="L17" s="168"/>
      <c r="M17" s="168" t="s">
        <v>534</v>
      </c>
      <c r="N17" s="168"/>
      <c r="O17" s="168"/>
      <c r="P17" s="168"/>
      <c r="Q17" s="168"/>
      <c r="R17" s="168"/>
      <c r="S17" s="168"/>
      <c r="T17" s="168"/>
      <c r="U17" s="168"/>
      <c r="V17" s="168"/>
      <c r="W17" s="168"/>
      <c r="X17" s="168"/>
      <c r="Y17" s="168"/>
      <c r="Z17" s="162"/>
      <c r="AA17" s="165"/>
      <c r="AB17" s="165"/>
      <c r="AC17" s="165"/>
      <c r="AD17" s="170"/>
      <c r="AE17" s="170"/>
      <c r="AF17" s="170"/>
      <c r="AG17" s="172"/>
      <c r="AH17" s="172"/>
      <c r="AI17" s="176"/>
      <c r="AJ17" s="176"/>
      <c r="AK17" s="176"/>
      <c r="AL17" s="189"/>
      <c r="AM17" s="189"/>
      <c r="AN17" s="189" t="s">
        <v>724</v>
      </c>
      <c r="AO17" s="176"/>
      <c r="AP17" s="176"/>
      <c r="AQ17" s="176"/>
      <c r="AR17" s="176"/>
      <c r="AS17" s="176"/>
      <c r="AT17" s="176"/>
      <c r="AU17" s="176"/>
    </row>
    <row r="18" spans="2:47" ht="15" customHeight="1">
      <c r="B18" s="158"/>
      <c r="C18" s="169"/>
      <c r="D18" s="169"/>
      <c r="E18" s="169"/>
      <c r="F18" s="169"/>
      <c r="G18" s="168"/>
      <c r="H18" s="168"/>
      <c r="I18" s="168"/>
      <c r="J18" s="168"/>
      <c r="K18" s="168"/>
      <c r="L18" s="168"/>
      <c r="M18" s="168" t="s">
        <v>535</v>
      </c>
      <c r="N18" s="168"/>
      <c r="O18" s="168"/>
      <c r="P18" s="168"/>
      <c r="Q18" s="168"/>
      <c r="R18" s="168"/>
      <c r="S18" s="168"/>
      <c r="T18" s="168"/>
      <c r="U18" s="168"/>
      <c r="V18" s="168"/>
      <c r="W18" s="168"/>
      <c r="X18" s="168"/>
      <c r="Y18" s="168"/>
      <c r="Z18" s="162"/>
      <c r="AA18" s="165"/>
      <c r="AB18" s="165"/>
      <c r="AC18" s="165"/>
      <c r="AD18" s="170"/>
      <c r="AE18" s="170"/>
      <c r="AF18" s="170"/>
      <c r="AG18" s="172"/>
      <c r="AH18" s="166"/>
      <c r="AI18" s="177"/>
      <c r="AJ18" s="177"/>
      <c r="AK18" s="177"/>
      <c r="AL18" s="177"/>
      <c r="AM18" s="177"/>
      <c r="AN18" s="177"/>
      <c r="AO18" s="177"/>
      <c r="AP18" s="177"/>
      <c r="AQ18" s="177"/>
      <c r="AR18" s="177"/>
      <c r="AS18" s="177"/>
      <c r="AT18" s="177"/>
      <c r="AU18" s="177"/>
    </row>
    <row r="19" spans="2:47" ht="15" customHeight="1">
      <c r="B19" s="158"/>
      <c r="C19" s="169"/>
      <c r="D19" s="169"/>
      <c r="E19" s="169"/>
      <c r="F19" s="169"/>
      <c r="G19" s="168"/>
      <c r="H19" s="168"/>
      <c r="I19" s="168"/>
      <c r="J19" s="168"/>
      <c r="K19" s="168"/>
      <c r="L19" s="168"/>
      <c r="M19" s="168"/>
      <c r="N19" s="168"/>
      <c r="O19" s="168"/>
      <c r="P19" s="168"/>
      <c r="Q19" s="168"/>
      <c r="R19" s="168"/>
      <c r="S19" s="168"/>
      <c r="T19" s="168"/>
      <c r="U19" s="168"/>
      <c r="V19" s="168"/>
      <c r="W19" s="168"/>
      <c r="X19" s="168"/>
      <c r="Y19" s="168"/>
      <c r="Z19" s="162"/>
      <c r="AA19" s="165"/>
      <c r="AB19" s="165"/>
      <c r="AC19" s="165"/>
      <c r="AD19" s="170"/>
      <c r="AE19" s="170"/>
      <c r="AF19" s="170"/>
      <c r="AG19" s="172"/>
      <c r="AH19" s="166"/>
      <c r="AI19" s="177"/>
      <c r="AJ19" s="177"/>
      <c r="AK19" s="188" t="s">
        <v>725</v>
      </c>
      <c r="AL19" s="177"/>
      <c r="AM19" s="177"/>
      <c r="AN19" s="177"/>
      <c r="AO19" s="177"/>
      <c r="AP19" s="177"/>
      <c r="AQ19" s="177"/>
      <c r="AR19" s="177"/>
      <c r="AS19" s="177"/>
      <c r="AT19" s="177"/>
      <c r="AU19" s="177"/>
    </row>
    <row r="20" spans="2:47" s="163" customFormat="1" ht="15" customHeight="1">
      <c r="B20" s="164"/>
      <c r="C20" s="165"/>
      <c r="D20" s="166"/>
      <c r="E20" s="167"/>
      <c r="F20" s="166"/>
      <c r="G20" s="166"/>
      <c r="H20" s="166"/>
      <c r="I20" s="166"/>
      <c r="J20" s="166"/>
      <c r="K20" s="166"/>
      <c r="L20" s="166"/>
      <c r="M20" s="168" t="s">
        <v>536</v>
      </c>
      <c r="N20" s="168"/>
      <c r="O20" s="168"/>
      <c r="P20" s="166"/>
      <c r="Q20" s="166"/>
      <c r="R20" s="166"/>
      <c r="S20" s="166"/>
      <c r="T20" s="166"/>
      <c r="U20" s="166"/>
      <c r="V20" s="166"/>
      <c r="W20" s="166"/>
      <c r="X20" s="166"/>
      <c r="Y20" s="166"/>
      <c r="Z20" s="166"/>
      <c r="AA20" s="166"/>
      <c r="AB20" s="166"/>
      <c r="AC20" s="166"/>
      <c r="AD20" s="161"/>
      <c r="AE20" s="161"/>
      <c r="AF20" s="161"/>
      <c r="AG20" s="166"/>
      <c r="AH20" s="173"/>
      <c r="AI20" s="177"/>
      <c r="AJ20" s="177"/>
      <c r="AK20" s="181"/>
      <c r="AL20" s="583" t="s">
        <v>726</v>
      </c>
      <c r="AM20" s="176"/>
      <c r="AN20" s="176"/>
      <c r="AO20" s="177"/>
      <c r="AP20" s="177"/>
      <c r="AQ20" s="177"/>
      <c r="AR20" s="177"/>
      <c r="AS20" s="177"/>
      <c r="AT20" s="177"/>
      <c r="AU20" s="177"/>
    </row>
    <row r="21" spans="2:47" s="163" customFormat="1" ht="15" customHeight="1">
      <c r="B21" s="164"/>
      <c r="C21" s="165"/>
      <c r="D21" s="166"/>
      <c r="E21" s="167"/>
      <c r="F21" s="166"/>
      <c r="G21" s="166"/>
      <c r="H21" s="166"/>
      <c r="I21" s="166"/>
      <c r="J21" s="166"/>
      <c r="K21" s="166"/>
      <c r="L21" s="166"/>
      <c r="M21" s="168" t="s">
        <v>537</v>
      </c>
      <c r="N21" s="168"/>
      <c r="O21" s="168"/>
      <c r="P21" s="166"/>
      <c r="Q21" s="166"/>
      <c r="R21" s="166"/>
      <c r="S21" s="166"/>
      <c r="T21" s="166"/>
      <c r="U21" s="166"/>
      <c r="V21" s="166"/>
      <c r="W21" s="166"/>
      <c r="X21" s="166"/>
      <c r="Y21" s="166"/>
      <c r="Z21" s="166"/>
      <c r="AA21" s="166"/>
      <c r="AB21" s="166"/>
      <c r="AC21" s="166"/>
      <c r="AD21" s="161"/>
      <c r="AE21" s="161"/>
      <c r="AF21" s="161"/>
      <c r="AG21" s="166"/>
      <c r="AH21" s="166"/>
      <c r="AI21" s="177"/>
      <c r="AJ21" s="177"/>
      <c r="AK21" s="177"/>
      <c r="AL21" s="583"/>
      <c r="AM21" s="176"/>
      <c r="AN21" s="176"/>
      <c r="AO21" s="177"/>
      <c r="AP21" s="177"/>
      <c r="AQ21" s="177"/>
      <c r="AR21" s="177"/>
      <c r="AS21" s="177"/>
      <c r="AT21" s="177"/>
      <c r="AU21" s="177"/>
    </row>
    <row r="22" spans="2:47" s="163" customFormat="1" ht="15" customHeight="1">
      <c r="B22" s="164"/>
      <c r="C22" s="165"/>
      <c r="D22" s="166"/>
      <c r="E22" s="167"/>
      <c r="F22" s="166"/>
      <c r="G22" s="166"/>
      <c r="H22" s="166"/>
      <c r="I22" s="166"/>
      <c r="J22" s="166"/>
      <c r="K22" s="166"/>
      <c r="L22" s="166"/>
      <c r="M22" s="166"/>
      <c r="N22" s="168"/>
      <c r="O22" s="168"/>
      <c r="P22" s="168"/>
      <c r="Q22" s="166"/>
      <c r="R22" s="166"/>
      <c r="S22" s="166"/>
      <c r="T22" s="166"/>
      <c r="U22" s="166"/>
      <c r="V22" s="166"/>
      <c r="W22" s="166"/>
      <c r="X22" s="166"/>
      <c r="Y22" s="166"/>
      <c r="Z22" s="166"/>
      <c r="AA22" s="166"/>
      <c r="AB22" s="166"/>
      <c r="AC22" s="166"/>
      <c r="AD22" s="161"/>
      <c r="AE22" s="161"/>
      <c r="AF22" s="161"/>
      <c r="AG22" s="166"/>
      <c r="AH22" s="166"/>
      <c r="AI22" s="176"/>
      <c r="AJ22" s="176"/>
      <c r="AK22" s="188" t="s">
        <v>736</v>
      </c>
      <c r="AL22" s="177"/>
      <c r="AM22" s="177"/>
      <c r="AN22" s="177"/>
      <c r="AO22" s="177"/>
      <c r="AP22" s="177"/>
      <c r="AQ22" s="177"/>
      <c r="AR22" s="176"/>
      <c r="AS22" s="176"/>
      <c r="AT22" s="176"/>
      <c r="AU22" s="177"/>
    </row>
    <row r="23" spans="2:48" ht="15" customHeight="1">
      <c r="B23" s="158"/>
      <c r="C23" s="160"/>
      <c r="D23" s="160"/>
      <c r="E23" s="160"/>
      <c r="F23" s="160"/>
      <c r="G23" s="160"/>
      <c r="H23" s="160"/>
      <c r="I23" s="160"/>
      <c r="J23" s="160"/>
      <c r="K23" s="160"/>
      <c r="L23" s="160"/>
      <c r="M23" s="160"/>
      <c r="N23" s="160"/>
      <c r="O23" s="160"/>
      <c r="P23" s="160"/>
      <c r="Q23" s="160"/>
      <c r="R23" s="160"/>
      <c r="S23" s="160"/>
      <c r="T23" s="160"/>
      <c r="U23" s="159"/>
      <c r="V23" s="159"/>
      <c r="W23" s="159"/>
      <c r="X23" s="160"/>
      <c r="Y23" s="160"/>
      <c r="Z23" s="160"/>
      <c r="AA23" s="166"/>
      <c r="AB23" s="166"/>
      <c r="AC23" s="166"/>
      <c r="AD23" s="161"/>
      <c r="AE23" s="161"/>
      <c r="AF23" s="161"/>
      <c r="AG23" s="172"/>
      <c r="AH23" s="172"/>
      <c r="AI23" s="176"/>
      <c r="AJ23" s="176"/>
      <c r="AK23" s="176"/>
      <c r="AL23" s="667" t="s">
        <v>737</v>
      </c>
      <c r="AM23" s="667"/>
      <c r="AN23" s="667"/>
      <c r="AO23" s="667"/>
      <c r="AP23" s="667"/>
      <c r="AQ23" s="667"/>
      <c r="AR23" s="667"/>
      <c r="AS23" s="583"/>
      <c r="AT23" s="176"/>
      <c r="AU23" s="177"/>
      <c r="AV23" s="163"/>
    </row>
    <row r="24" spans="2:48" ht="15" customHeight="1">
      <c r="B24" s="158"/>
      <c r="C24" s="159"/>
      <c r="D24" s="159"/>
      <c r="E24" s="159"/>
      <c r="F24" s="159"/>
      <c r="G24" s="159"/>
      <c r="H24" s="159"/>
      <c r="I24" s="159"/>
      <c r="J24" s="160"/>
      <c r="K24" s="160"/>
      <c r="L24" s="160"/>
      <c r="M24" s="160"/>
      <c r="N24" s="160"/>
      <c r="O24" s="160"/>
      <c r="P24" s="160"/>
      <c r="Q24" s="160"/>
      <c r="R24" s="160"/>
      <c r="S24" s="160"/>
      <c r="T24" s="160"/>
      <c r="U24" s="172"/>
      <c r="V24" s="172"/>
      <c r="W24" s="172"/>
      <c r="X24" s="172"/>
      <c r="Y24" s="172"/>
      <c r="Z24" s="172"/>
      <c r="AA24" s="166"/>
      <c r="AB24" s="166"/>
      <c r="AC24" s="166"/>
      <c r="AD24" s="161"/>
      <c r="AE24" s="161"/>
      <c r="AF24" s="161"/>
      <c r="AG24" s="172"/>
      <c r="AH24" s="172"/>
      <c r="AI24" s="176"/>
      <c r="AJ24" s="176"/>
      <c r="AK24" s="176"/>
      <c r="AL24" s="667" t="s">
        <v>738</v>
      </c>
      <c r="AM24" s="667"/>
      <c r="AN24" s="667"/>
      <c r="AO24" s="667"/>
      <c r="AP24" s="667"/>
      <c r="AQ24" s="667"/>
      <c r="AR24" s="667"/>
      <c r="AS24" s="583"/>
      <c r="AT24" s="176"/>
      <c r="AU24" s="177"/>
      <c r="AV24" s="163"/>
    </row>
    <row r="25" spans="2:48" ht="15" customHeight="1">
      <c r="B25" s="759" t="s">
        <v>846</v>
      </c>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176"/>
      <c r="AJ25" s="176"/>
      <c r="AK25" s="176"/>
      <c r="AL25" s="583"/>
      <c r="AM25" s="583"/>
      <c r="AN25" s="583"/>
      <c r="AO25" s="583"/>
      <c r="AP25" s="583"/>
      <c r="AQ25" s="583"/>
      <c r="AR25" s="583"/>
      <c r="AS25" s="583"/>
      <c r="AT25" s="176"/>
      <c r="AU25" s="177"/>
      <c r="AV25" s="163"/>
    </row>
    <row r="26" spans="2:47" s="163" customFormat="1" ht="15" customHeight="1">
      <c r="B26" s="760" t="s">
        <v>847</v>
      </c>
      <c r="C26" s="757"/>
      <c r="D26" s="757"/>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176"/>
      <c r="AJ26" s="176"/>
      <c r="AK26" s="176"/>
      <c r="AL26" s="176"/>
      <c r="AM26" s="176"/>
      <c r="AN26" s="176"/>
      <c r="AO26" s="176"/>
      <c r="AP26" s="176"/>
      <c r="AQ26" s="176"/>
      <c r="AR26" s="176"/>
      <c r="AS26" s="176"/>
      <c r="AT26" s="176"/>
      <c r="AU26" s="177"/>
    </row>
    <row r="27" spans="2:47" s="163" customFormat="1" ht="15" customHeight="1">
      <c r="B27" s="164"/>
      <c r="C27" s="165"/>
      <c r="D27" s="166"/>
      <c r="E27" s="166"/>
      <c r="F27" s="166"/>
      <c r="G27" s="166"/>
      <c r="H27" s="166"/>
      <c r="I27" s="166"/>
      <c r="J27" s="166"/>
      <c r="K27" s="166"/>
      <c r="L27" s="167"/>
      <c r="M27" s="160"/>
      <c r="N27" s="160"/>
      <c r="O27" s="160"/>
      <c r="P27" s="160"/>
      <c r="Q27" s="167"/>
      <c r="R27" s="167"/>
      <c r="S27" s="167"/>
      <c r="T27" s="174"/>
      <c r="U27" s="174"/>
      <c r="V27" s="167"/>
      <c r="W27" s="167"/>
      <c r="X27" s="167"/>
      <c r="Y27" s="167"/>
      <c r="Z27" s="167"/>
      <c r="AA27" s="167"/>
      <c r="AB27" s="167"/>
      <c r="AC27" s="167"/>
      <c r="AD27" s="175"/>
      <c r="AE27" s="175"/>
      <c r="AF27" s="167"/>
      <c r="AG27" s="165"/>
      <c r="AH27" s="165"/>
      <c r="AI27" s="177"/>
      <c r="AJ27" s="177"/>
      <c r="AK27" s="177"/>
      <c r="AL27" s="177"/>
      <c r="AM27" s="177"/>
      <c r="AN27" s="177"/>
      <c r="AO27" s="177"/>
      <c r="AP27" s="177"/>
      <c r="AQ27" s="177"/>
      <c r="AR27" s="177"/>
      <c r="AS27" s="177"/>
      <c r="AT27" s="177"/>
      <c r="AU27" s="177"/>
    </row>
    <row r="28" ht="15" customHeight="1">
      <c r="AV28" s="163"/>
    </row>
    <row r="29" ht="15" customHeight="1">
      <c r="AV29" s="163"/>
    </row>
  </sheetData>
  <sheetProtection/>
  <mergeCells count="5">
    <mergeCell ref="B10:AH10"/>
    <mergeCell ref="B4:AH6"/>
    <mergeCell ref="B25:AH25"/>
    <mergeCell ref="B26:AH26"/>
    <mergeCell ref="B7:AH8"/>
  </mergeCells>
  <hyperlinks>
    <hyperlink ref="B26" r:id="rId1" display="info@hyogo-aaf.org"/>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X75"/>
  <sheetViews>
    <sheetView zoomScalePageLayoutView="0" workbookViewId="0" topLeftCell="A1">
      <selection activeCell="H24" sqref="H24"/>
    </sheetView>
  </sheetViews>
  <sheetFormatPr defaultColWidth="9.140625" defaultRowHeight="12"/>
  <cols>
    <col min="1" max="1" width="9.140625" style="481" customWidth="1"/>
    <col min="2" max="3" width="4.7109375" style="481" customWidth="1"/>
    <col min="4" max="7" width="12.7109375" style="481" customWidth="1"/>
    <col min="8" max="8" width="14.00390625" style="481" customWidth="1"/>
    <col min="9" max="9" width="14.140625" style="481" customWidth="1"/>
    <col min="10" max="10" width="3.28125" style="481" customWidth="1"/>
    <col min="11" max="11" width="7.7109375" style="481" customWidth="1"/>
    <col min="12" max="12" width="3.28125" style="481" customWidth="1"/>
    <col min="13" max="13" width="7.7109375" style="481" customWidth="1"/>
    <col min="14" max="14" width="3.28125" style="481" customWidth="1"/>
    <col min="15" max="15" width="9.7109375" style="481" customWidth="1"/>
    <col min="16" max="16" width="1.28515625" style="481" customWidth="1"/>
    <col min="17" max="17" width="7.7109375" style="481" customWidth="1"/>
    <col min="18" max="16384" width="9.140625" style="481" customWidth="1"/>
  </cols>
  <sheetData>
    <row r="2" spans="2:17" s="470" customFormat="1" ht="24.75" customHeight="1">
      <c r="B2" s="478"/>
      <c r="C2" s="479"/>
      <c r="D2" s="479"/>
      <c r="E2" s="479"/>
      <c r="F2" s="479"/>
      <c r="G2" s="479"/>
      <c r="H2" s="1023" t="str">
        <f>'報告書'!AE2</f>
        <v>〇〇市町 - 第 ○○ 号</v>
      </c>
      <c r="I2" s="1025"/>
      <c r="J2" s="438"/>
      <c r="K2" s="438"/>
      <c r="L2" s="438"/>
      <c r="M2" s="438"/>
      <c r="N2" s="439"/>
      <c r="O2" s="439"/>
      <c r="P2" s="439"/>
      <c r="Q2" s="439"/>
    </row>
    <row r="3" spans="2:17" ht="15.75" customHeight="1">
      <c r="B3" s="1146" t="s">
        <v>679</v>
      </c>
      <c r="C3" s="1146"/>
      <c r="D3" s="1146"/>
      <c r="E3" s="1146"/>
      <c r="F3" s="1146"/>
      <c r="G3" s="1146"/>
      <c r="H3" s="1146"/>
      <c r="I3" s="1146"/>
      <c r="J3" s="480"/>
      <c r="K3" s="480"/>
      <c r="L3" s="480"/>
      <c r="M3" s="480"/>
      <c r="N3" s="480"/>
      <c r="O3" s="480"/>
      <c r="P3" s="480"/>
      <c r="Q3" s="480"/>
    </row>
    <row r="4" spans="2:17" ht="15.75" customHeight="1">
      <c r="B4" s="478"/>
      <c r="C4" s="478"/>
      <c r="D4" s="478"/>
      <c r="E4" s="478"/>
      <c r="F4" s="478"/>
      <c r="G4" s="478"/>
      <c r="H4" s="478"/>
      <c r="I4" s="478"/>
      <c r="J4" s="480"/>
      <c r="K4" s="480"/>
      <c r="L4" s="480"/>
      <c r="M4" s="480"/>
      <c r="N4" s="480"/>
      <c r="O4" s="480"/>
      <c r="P4" s="480"/>
      <c r="Q4" s="480"/>
    </row>
    <row r="5" spans="2:17" ht="24" customHeight="1">
      <c r="B5" s="1147" t="s">
        <v>680</v>
      </c>
      <c r="C5" s="1148"/>
      <c r="D5" s="1149"/>
      <c r="E5" s="1150" t="s">
        <v>681</v>
      </c>
      <c r="F5" s="1151"/>
      <c r="G5" s="1151" t="s">
        <v>682</v>
      </c>
      <c r="H5" s="1151"/>
      <c r="I5" s="1152"/>
      <c r="J5" s="440"/>
      <c r="K5" s="440"/>
      <c r="L5" s="440"/>
      <c r="M5" s="440"/>
      <c r="N5" s="440"/>
      <c r="O5" s="440"/>
      <c r="P5" s="440"/>
      <c r="Q5" s="440"/>
    </row>
    <row r="6" spans="2:17" ht="15.75" customHeight="1">
      <c r="B6" s="441"/>
      <c r="C6" s="441"/>
      <c r="D6" s="441"/>
      <c r="E6" s="38"/>
      <c r="F6" s="38"/>
      <c r="G6" s="38"/>
      <c r="H6" s="38"/>
      <c r="I6" s="38"/>
      <c r="J6" s="440"/>
      <c r="K6" s="440"/>
      <c r="L6" s="440"/>
      <c r="M6" s="440"/>
      <c r="N6" s="440"/>
      <c r="O6" s="440"/>
      <c r="P6" s="440"/>
      <c r="Q6" s="440"/>
    </row>
    <row r="7" spans="2:17" ht="15.75" customHeight="1">
      <c r="B7" s="38"/>
      <c r="C7" s="442"/>
      <c r="D7" s="442"/>
      <c r="E7" s="442"/>
      <c r="F7" s="442"/>
      <c r="G7" s="442"/>
      <c r="H7" s="442"/>
      <c r="I7" s="442"/>
      <c r="J7" s="443"/>
      <c r="K7" s="443"/>
      <c r="L7" s="443"/>
      <c r="M7" s="443"/>
      <c r="N7" s="440"/>
      <c r="O7" s="443"/>
      <c r="P7" s="440"/>
      <c r="Q7" s="443"/>
    </row>
    <row r="8" spans="2:17" ht="15.75" customHeight="1">
      <c r="B8" s="1"/>
      <c r="C8" s="1" t="s">
        <v>683</v>
      </c>
      <c r="D8" s="1"/>
      <c r="E8" s="444" t="s">
        <v>684</v>
      </c>
      <c r="F8" s="1"/>
      <c r="G8" s="1"/>
      <c r="H8" s="444" t="s">
        <v>685</v>
      </c>
      <c r="I8" s="1"/>
      <c r="J8" s="440"/>
      <c r="K8" s="440"/>
      <c r="L8" s="440"/>
      <c r="M8" s="440"/>
      <c r="N8" s="445"/>
      <c r="O8" s="446"/>
      <c r="P8" s="440"/>
      <c r="Q8" s="463"/>
    </row>
    <row r="9" spans="2:17" ht="15.75" customHeight="1">
      <c r="B9" s="1137" t="s">
        <v>686</v>
      </c>
      <c r="C9" s="1140" t="s">
        <v>687</v>
      </c>
      <c r="D9" s="447" t="s">
        <v>688</v>
      </c>
      <c r="E9" s="447" t="s">
        <v>689</v>
      </c>
      <c r="F9" s="447" t="s">
        <v>690</v>
      </c>
      <c r="G9" s="447" t="s">
        <v>691</v>
      </c>
      <c r="H9" s="447" t="s">
        <v>692</v>
      </c>
      <c r="I9" s="448" t="s">
        <v>693</v>
      </c>
      <c r="J9" s="440"/>
      <c r="K9" s="440"/>
      <c r="L9" s="440"/>
      <c r="M9" s="440"/>
      <c r="N9" s="445"/>
      <c r="O9" s="446"/>
      <c r="P9" s="440"/>
      <c r="Q9" s="440"/>
    </row>
    <row r="10" spans="2:17" ht="15.75" customHeight="1">
      <c r="B10" s="1138"/>
      <c r="C10" s="1141"/>
      <c r="D10" s="449" t="s">
        <v>699</v>
      </c>
      <c r="E10" s="449" t="s">
        <v>700</v>
      </c>
      <c r="F10" s="449" t="s">
        <v>701</v>
      </c>
      <c r="G10" s="449" t="s">
        <v>702</v>
      </c>
      <c r="H10" s="449" t="s">
        <v>703</v>
      </c>
      <c r="I10" s="450" t="s">
        <v>712</v>
      </c>
      <c r="J10" s="440"/>
      <c r="K10" s="440"/>
      <c r="L10" s="440"/>
      <c r="M10" s="440"/>
      <c r="N10" s="445"/>
      <c r="O10" s="446"/>
      <c r="P10" s="440"/>
      <c r="Q10" s="440"/>
    </row>
    <row r="11" spans="2:17" ht="15.75" customHeight="1">
      <c r="B11" s="1139"/>
      <c r="C11" s="1142"/>
      <c r="D11" s="435" t="s">
        <v>704</v>
      </c>
      <c r="E11" s="435" t="s">
        <v>705</v>
      </c>
      <c r="F11" s="435" t="s">
        <v>706</v>
      </c>
      <c r="G11" s="435" t="s">
        <v>707</v>
      </c>
      <c r="H11" s="435" t="s">
        <v>708</v>
      </c>
      <c r="I11" s="437" t="s">
        <v>709</v>
      </c>
      <c r="J11" s="440"/>
      <c r="K11" s="443"/>
      <c r="L11" s="440"/>
      <c r="M11" s="440"/>
      <c r="N11" s="445"/>
      <c r="O11" s="446"/>
      <c r="P11" s="440"/>
      <c r="Q11" s="440"/>
    </row>
    <row r="12" spans="2:17" ht="24" customHeight="1">
      <c r="B12" s="1143" t="s">
        <v>710</v>
      </c>
      <c r="C12" s="436"/>
      <c r="D12" s="451"/>
      <c r="E12" s="451"/>
      <c r="F12" s="452"/>
      <c r="G12" s="452"/>
      <c r="H12" s="451"/>
      <c r="I12" s="453"/>
      <c r="J12" s="440"/>
      <c r="K12" s="440"/>
      <c r="L12" s="440"/>
      <c r="M12" s="440"/>
      <c r="N12" s="445"/>
      <c r="O12" s="446"/>
      <c r="P12" s="440"/>
      <c r="Q12" s="440"/>
    </row>
    <row r="13" spans="2:17" ht="24" customHeight="1">
      <c r="B13" s="1143"/>
      <c r="C13" s="436"/>
      <c r="D13" s="451"/>
      <c r="E13" s="451"/>
      <c r="F13" s="452"/>
      <c r="G13" s="452"/>
      <c r="H13" s="451"/>
      <c r="I13" s="453"/>
      <c r="J13" s="440"/>
      <c r="K13" s="440"/>
      <c r="L13" s="440"/>
      <c r="M13" s="440"/>
      <c r="N13" s="445"/>
      <c r="O13" s="446"/>
      <c r="P13" s="440"/>
      <c r="Q13" s="440"/>
    </row>
    <row r="14" spans="2:17" ht="24" customHeight="1">
      <c r="B14" s="1143"/>
      <c r="C14" s="436"/>
      <c r="D14" s="451"/>
      <c r="E14" s="451"/>
      <c r="F14" s="452"/>
      <c r="G14" s="452"/>
      <c r="H14" s="451"/>
      <c r="I14" s="453"/>
      <c r="J14" s="440"/>
      <c r="K14" s="440"/>
      <c r="L14" s="440"/>
      <c r="M14" s="440"/>
      <c r="N14" s="445"/>
      <c r="O14" s="446"/>
      <c r="P14" s="440"/>
      <c r="Q14" s="440"/>
    </row>
    <row r="15" spans="2:17" ht="24" customHeight="1">
      <c r="B15" s="1143"/>
      <c r="C15" s="436"/>
      <c r="D15" s="451"/>
      <c r="E15" s="451"/>
      <c r="F15" s="452"/>
      <c r="G15" s="452"/>
      <c r="H15" s="451"/>
      <c r="I15" s="453"/>
      <c r="J15" s="440"/>
      <c r="K15" s="440"/>
      <c r="L15" s="440"/>
      <c r="M15" s="440"/>
      <c r="N15" s="454"/>
      <c r="O15" s="446"/>
      <c r="P15" s="440"/>
      <c r="Q15" s="440"/>
    </row>
    <row r="16" spans="2:17" ht="24" customHeight="1">
      <c r="B16" s="1143"/>
      <c r="C16" s="436"/>
      <c r="D16" s="451"/>
      <c r="E16" s="451"/>
      <c r="F16" s="452"/>
      <c r="G16" s="452"/>
      <c r="H16" s="451"/>
      <c r="I16" s="453"/>
      <c r="J16" s="440"/>
      <c r="K16" s="440"/>
      <c r="L16" s="440"/>
      <c r="M16" s="440"/>
      <c r="N16" s="445"/>
      <c r="O16" s="446"/>
      <c r="P16" s="440"/>
      <c r="Q16" s="440"/>
    </row>
    <row r="17" spans="2:17" ht="24" customHeight="1">
      <c r="B17" s="1143"/>
      <c r="C17" s="436"/>
      <c r="D17" s="451"/>
      <c r="E17" s="451"/>
      <c r="F17" s="452"/>
      <c r="G17" s="452"/>
      <c r="H17" s="451"/>
      <c r="I17" s="453"/>
      <c r="J17" s="440"/>
      <c r="K17" s="440"/>
      <c r="L17" s="440"/>
      <c r="M17" s="440"/>
      <c r="N17" s="454"/>
      <c r="O17" s="446"/>
      <c r="P17" s="440"/>
      <c r="Q17" s="440"/>
    </row>
    <row r="18" spans="2:17" ht="24" customHeight="1">
      <c r="B18" s="1143"/>
      <c r="C18" s="455">
        <f>IF('柱率・壁率 (2)'!B11="","",'柱率・壁率 (2)'!B11)</f>
        <v>5</v>
      </c>
      <c r="D18" s="471">
        <f>IF('柱率・壁率 (2)'!E11="","",'柱率・壁率 (2)'!E11)</f>
        <v>426.35999999999996</v>
      </c>
      <c r="E18" s="471">
        <f>IF('柱率・壁率 (2)'!C22="","",'柱率・壁率 (2)'!C22/1000)</f>
        <v>511.63199999999995</v>
      </c>
      <c r="F18" s="472">
        <f>IF('柱率・壁率 (2)'!I11="","",'柱率・壁率 (2)'!I11)</f>
        <v>97080</v>
      </c>
      <c r="G18" s="472">
        <f>IF('柱率・壁率 (2)'!G11="","",IF('柱率・壁率 (2)'!G11=0,"",'柱率・壁率 (2)'!G11))</f>
      </c>
      <c r="H18" s="471">
        <f>IF('柱率・壁率 (2)'!M11="","",'柱率・壁率 (2)'!M11)</f>
        <v>136.61694342808894</v>
      </c>
      <c r="I18" s="474">
        <f>IF('柱率・壁率 (2)'!K11="","",IF('柱率・壁率 (2)'!K11=0,"",'柱率・壁率 (2)'!K11))</f>
      </c>
      <c r="J18" s="456"/>
      <c r="K18" s="456"/>
      <c r="L18" s="456"/>
      <c r="M18" s="456"/>
      <c r="N18" s="456"/>
      <c r="O18" s="456"/>
      <c r="P18" s="456"/>
      <c r="Q18" s="456"/>
    </row>
    <row r="19" spans="2:17" ht="24" customHeight="1">
      <c r="B19" s="1143"/>
      <c r="C19" s="455">
        <f>IF('柱率・壁率 (2)'!B12="","",'柱率・壁率 (2)'!B12)</f>
        <v>4</v>
      </c>
      <c r="D19" s="471">
        <f>IF('柱率・壁率 (2)'!E12="","",'柱率・壁率 (2)'!E12)</f>
        <v>824.1599999999999</v>
      </c>
      <c r="E19" s="471">
        <f>IF('柱率・壁率 (2)'!C23="","",'柱率・壁率 (2)'!C23/1000)</f>
        <v>988.9919999999997</v>
      </c>
      <c r="F19" s="472">
        <f>IF('柱率・壁率 (2)'!I12="","",'柱率・壁率 (2)'!I12)</f>
        <v>116496</v>
      </c>
      <c r="G19" s="472">
        <f>IF('柱率・壁率 (2)'!G12="","",IF('柱率・壁率 (2)'!G12=0,"",'柱率・壁率 (2)'!G12))</f>
      </c>
      <c r="H19" s="471">
        <f>IF('柱率・壁率 (2)'!M12="","",'柱率・壁率 (2)'!M12)</f>
        <v>94.23412929528249</v>
      </c>
      <c r="I19" s="474">
        <f>IF('柱率・壁率 (2)'!K12="","",IF('柱率・壁率 (2)'!K12=0,"",'柱率・壁率 (2)'!K12))</f>
      </c>
      <c r="J19" s="440"/>
      <c r="K19" s="440"/>
      <c r="L19" s="440"/>
      <c r="M19" s="440"/>
      <c r="N19" s="440"/>
      <c r="O19" s="443"/>
      <c r="P19" s="440"/>
      <c r="Q19" s="443"/>
    </row>
    <row r="20" spans="2:17" ht="24" customHeight="1">
      <c r="B20" s="1143"/>
      <c r="C20" s="455">
        <f>IF('柱率・壁率 (2)'!B13="","",'柱率・壁率 (2)'!B13)</f>
        <v>3</v>
      </c>
      <c r="D20" s="471">
        <f>IF('柱率・壁率 (2)'!E13="","",'柱率・壁率 (2)'!E13)</f>
        <v>1221.9599999999998</v>
      </c>
      <c r="E20" s="471">
        <f>IF('柱率・壁率 (2)'!C24="","",'柱率・壁率 (2)'!C24/1000)</f>
        <v>1466.3519999999999</v>
      </c>
      <c r="F20" s="472">
        <f>IF('柱率・壁率 (2)'!I13="","",'柱率・壁率 (2)'!I13)</f>
        <v>116496</v>
      </c>
      <c r="G20" s="472">
        <f>IF('柱率・壁率 (2)'!G13="","",IF('柱率・壁率 (2)'!G13=0,"",'柱率・壁率 (2)'!G13))</f>
      </c>
      <c r="H20" s="471">
        <f>IF('柱率・壁率 (2)'!M13="","",'柱率・壁率 (2)'!M13)</f>
        <v>71.50152214475108</v>
      </c>
      <c r="I20" s="474">
        <f>IF('柱率・壁率 (2)'!K13="","",IF('柱率・壁率 (2)'!K13=0,"",'柱率・壁率 (2)'!K13))</f>
      </c>
      <c r="J20" s="440"/>
      <c r="K20" s="440"/>
      <c r="L20" s="440"/>
      <c r="M20" s="440"/>
      <c r="N20" s="445"/>
      <c r="O20" s="457"/>
      <c r="P20" s="458"/>
      <c r="Q20" s="482"/>
    </row>
    <row r="21" spans="2:17" ht="24" customHeight="1">
      <c r="B21" s="1143"/>
      <c r="C21" s="455">
        <f>IF('柱率・壁率 (2)'!B14="","",'柱率・壁率 (2)'!B14)</f>
        <v>2</v>
      </c>
      <c r="D21" s="471">
        <f>IF('柱率・壁率 (2)'!E14="","",'柱率・壁率 (2)'!E14)</f>
        <v>1619.7599999999998</v>
      </c>
      <c r="E21" s="471">
        <f>IF('柱率・壁率 (2)'!C25="","",'柱率・壁率 (2)'!C25/1000)</f>
        <v>1943.7119999999998</v>
      </c>
      <c r="F21" s="472">
        <f>IF('柱率・壁率 (2)'!I14="","",'柱率・壁率 (2)'!I14)</f>
        <v>116496</v>
      </c>
      <c r="G21" s="472">
        <f>IF('柱率・壁率 (2)'!G14="","",IF('柱率・壁率 (2)'!G14=0,"",'柱率・壁率 (2)'!G14))</f>
      </c>
      <c r="H21" s="471">
        <f>IF('柱率・壁率 (2)'!M14="","",'柱率・壁率 (2)'!M14)</f>
        <v>61.64722816078573</v>
      </c>
      <c r="I21" s="474">
        <f>IF('柱率・壁率 (2)'!K14="","",IF('柱率・壁率 (2)'!K14=0,"",'柱率・壁率 (2)'!K14))</f>
      </c>
      <c r="J21" s="440"/>
      <c r="K21" s="440"/>
      <c r="L21" s="440"/>
      <c r="M21" s="440"/>
      <c r="N21" s="445"/>
      <c r="O21" s="457"/>
      <c r="P21" s="458"/>
      <c r="Q21" s="458"/>
    </row>
    <row r="22" spans="2:17" ht="24" customHeight="1">
      <c r="B22" s="1144"/>
      <c r="C22" s="459">
        <f>IF('柱率・壁率 (2)'!B15="","",'柱率・壁率 (2)'!B15)</f>
        <v>1</v>
      </c>
      <c r="D22" s="475">
        <f>IF('柱率・壁率 (2)'!E15="","",'柱率・壁率 (2)'!E15)</f>
        <v>2017.5599999999997</v>
      </c>
      <c r="E22" s="475">
        <f>IF('柱率・壁率 (2)'!C26="","",'柱率・壁率 (2)'!C26/1000)</f>
        <v>2421.0719999999997</v>
      </c>
      <c r="F22" s="476">
        <f>IF('柱率・壁率 (2)'!I15="","",'柱率・壁率 (2)'!I15)</f>
        <v>116496</v>
      </c>
      <c r="G22" s="476">
        <f>IF('柱率・壁率 (2)'!G15="","",IF('柱率・壁率 (2)'!G15=0,"",'柱率・壁率 (2)'!G15))</f>
      </c>
      <c r="H22" s="475">
        <f>IF('柱率・壁率 (2)'!M15="","",'柱率・壁率 (2)'!M15)</f>
        <v>57.74103372390413</v>
      </c>
      <c r="I22" s="477">
        <f>IF('柱率・壁率 (2)'!K15="","",IF('柱率・壁率 (2)'!K15=0,"",'柱率・壁率 (2)'!K15))</f>
      </c>
      <c r="J22" s="440"/>
      <c r="K22" s="440"/>
      <c r="L22" s="440"/>
      <c r="M22" s="440"/>
      <c r="N22" s="445"/>
      <c r="O22" s="457"/>
      <c r="P22" s="458"/>
      <c r="Q22" s="458"/>
    </row>
    <row r="23" spans="2:17" ht="24" customHeight="1">
      <c r="B23" s="1145" t="s">
        <v>711</v>
      </c>
      <c r="C23" s="435"/>
      <c r="D23" s="460"/>
      <c r="E23" s="460"/>
      <c r="F23" s="461"/>
      <c r="G23" s="461"/>
      <c r="H23" s="460"/>
      <c r="I23" s="473"/>
      <c r="J23" s="440"/>
      <c r="K23" s="440"/>
      <c r="L23" s="440"/>
      <c r="M23" s="440"/>
      <c r="N23" s="440"/>
      <c r="O23" s="440"/>
      <c r="P23" s="440"/>
      <c r="Q23" s="440"/>
    </row>
    <row r="24" spans="2:17" ht="24" customHeight="1">
      <c r="B24" s="1143"/>
      <c r="C24" s="435"/>
      <c r="D24" s="460"/>
      <c r="E24" s="460"/>
      <c r="F24" s="461"/>
      <c r="G24" s="452"/>
      <c r="H24" s="451"/>
      <c r="I24" s="453"/>
      <c r="J24" s="440"/>
      <c r="K24" s="440"/>
      <c r="L24" s="440"/>
      <c r="M24" s="440"/>
      <c r="N24" s="440"/>
      <c r="O24" s="440"/>
      <c r="P24" s="440"/>
      <c r="Q24" s="440"/>
    </row>
    <row r="25" spans="2:17" ht="24" customHeight="1">
      <c r="B25" s="1143"/>
      <c r="C25" s="435"/>
      <c r="D25" s="460"/>
      <c r="E25" s="460"/>
      <c r="F25" s="461"/>
      <c r="G25" s="452"/>
      <c r="H25" s="451"/>
      <c r="I25" s="453"/>
      <c r="J25" s="443"/>
      <c r="K25" s="443"/>
      <c r="L25" s="443"/>
      <c r="M25" s="443"/>
      <c r="N25" s="443"/>
      <c r="O25" s="443"/>
      <c r="P25" s="440"/>
      <c r="Q25" s="443"/>
    </row>
    <row r="26" spans="2:19" ht="24" customHeight="1">
      <c r="B26" s="1143"/>
      <c r="C26" s="435"/>
      <c r="D26" s="460"/>
      <c r="E26" s="460"/>
      <c r="F26" s="461"/>
      <c r="G26" s="452"/>
      <c r="H26" s="451"/>
      <c r="I26" s="453"/>
      <c r="J26" s="446"/>
      <c r="K26" s="446"/>
      <c r="L26" s="446"/>
      <c r="M26" s="462"/>
      <c r="N26" s="462"/>
      <c r="O26" s="463"/>
      <c r="P26" s="464"/>
      <c r="Q26" s="463"/>
      <c r="S26" s="483"/>
    </row>
    <row r="27" spans="2:19" ht="24" customHeight="1">
      <c r="B27" s="1143"/>
      <c r="C27" s="435"/>
      <c r="D27" s="460"/>
      <c r="E27" s="460"/>
      <c r="F27" s="461"/>
      <c r="G27" s="452"/>
      <c r="H27" s="451"/>
      <c r="I27" s="453"/>
      <c r="J27" s="446"/>
      <c r="K27" s="446"/>
      <c r="L27" s="446"/>
      <c r="M27" s="462"/>
      <c r="N27" s="462"/>
      <c r="O27" s="463"/>
      <c r="P27" s="464"/>
      <c r="Q27" s="464"/>
      <c r="S27" s="483"/>
    </row>
    <row r="28" spans="2:19" ht="24" customHeight="1">
      <c r="B28" s="1143"/>
      <c r="C28" s="435"/>
      <c r="D28" s="460"/>
      <c r="E28" s="460"/>
      <c r="F28" s="461"/>
      <c r="G28" s="452"/>
      <c r="H28" s="451"/>
      <c r="I28" s="453"/>
      <c r="J28" s="446"/>
      <c r="K28" s="446"/>
      <c r="L28" s="446"/>
      <c r="M28" s="462"/>
      <c r="N28" s="462"/>
      <c r="O28" s="463"/>
      <c r="P28" s="464"/>
      <c r="Q28" s="464"/>
      <c r="S28" s="483"/>
    </row>
    <row r="29" spans="2:19" ht="24" customHeight="1">
      <c r="B29" s="1143"/>
      <c r="C29" s="455">
        <f aca="true" t="shared" si="0" ref="C29:E30">C18</f>
        <v>5</v>
      </c>
      <c r="D29" s="471">
        <f t="shared" si="0"/>
        <v>426.35999999999996</v>
      </c>
      <c r="E29" s="471">
        <f t="shared" si="0"/>
        <v>511.63199999999995</v>
      </c>
      <c r="F29" s="472">
        <f>IF('柱率・壁率 (2)'!Q11="","",'柱率・壁率 (2)'!Q11)</f>
        <v>113070</v>
      </c>
      <c r="G29" s="472">
        <f>IF('柱率・壁率 (2)'!O11="","",IF('柱率・壁率 (2)'!O11=0,"",'柱率・壁率 (2)'!O11))</f>
      </c>
      <c r="H29" s="471">
        <f>IF('柱率・壁率 (2)'!U11="","",'柱率・壁率 (2)'!U11)</f>
        <v>159.11905432029272</v>
      </c>
      <c r="I29" s="474">
        <f>IF('柱率・壁率 (2)'!S11="","",IF('柱率・壁率 (2)'!S11=0,"",'柱率・壁率 (2)'!S11))</f>
      </c>
      <c r="J29" s="446"/>
      <c r="K29" s="446"/>
      <c r="L29" s="446"/>
      <c r="M29" s="462"/>
      <c r="N29" s="462"/>
      <c r="O29" s="463"/>
      <c r="P29" s="464"/>
      <c r="Q29" s="464"/>
      <c r="S29" s="483"/>
    </row>
    <row r="30" spans="2:17" ht="24" customHeight="1">
      <c r="B30" s="1143"/>
      <c r="C30" s="455">
        <f t="shared" si="0"/>
        <v>4</v>
      </c>
      <c r="D30" s="471">
        <f t="shared" si="0"/>
        <v>824.1599999999999</v>
      </c>
      <c r="E30" s="471">
        <f t="shared" si="0"/>
        <v>988.9919999999997</v>
      </c>
      <c r="F30" s="472">
        <f>IF('柱率・壁率 (2)'!Q12="","",'柱率・壁率 (2)'!Q12)</f>
        <v>135684</v>
      </c>
      <c r="G30" s="472">
        <f>IF('柱率・壁率 (2)'!O12="","",IF('柱率・壁率 (2)'!O12=0,"",'柱率・壁率 (2)'!O12))</f>
      </c>
      <c r="H30" s="471">
        <f>IF('柱率・壁率 (2)'!U12="","",'柱率・壁率 (2)'!U12)</f>
        <v>109.75538730343624</v>
      </c>
      <c r="I30" s="474">
        <f>IF('柱率・壁率 (2)'!S12="","",IF('柱率・壁率 (2)'!S12=0,"",'柱率・壁率 (2)'!S12))</f>
      </c>
      <c r="J30" s="440"/>
      <c r="K30" s="440"/>
      <c r="L30" s="440"/>
      <c r="M30" s="440"/>
      <c r="N30" s="440"/>
      <c r="O30" s="440"/>
      <c r="P30" s="440"/>
      <c r="Q30" s="440"/>
    </row>
    <row r="31" spans="2:17" ht="24" customHeight="1">
      <c r="B31" s="1143"/>
      <c r="C31" s="455">
        <f>C20</f>
        <v>3</v>
      </c>
      <c r="D31" s="471">
        <f>D20</f>
        <v>1221.9599999999998</v>
      </c>
      <c r="E31" s="471">
        <f>E20</f>
        <v>1466.3519999999999</v>
      </c>
      <c r="F31" s="472">
        <f>IF('柱率・壁率 (2)'!Q13="","",'柱率・壁率 (2)'!Q13)</f>
        <v>135684</v>
      </c>
      <c r="G31" s="472">
        <f>IF('柱率・壁率 (2)'!O13="","",IF('柱率・壁率 (2)'!O13=0,"",'柱率・壁率 (2)'!O13))</f>
      </c>
      <c r="H31" s="471">
        <f>IF('柱率・壁率 (2)'!U13="","",'柱率・壁率 (2)'!U13)</f>
        <v>83.27850338799962</v>
      </c>
      <c r="I31" s="474">
        <f>IF('柱率・壁率 (2)'!S13="","",IF('柱率・壁率 (2)'!S13=0,"",'柱率・壁率 (2)'!S13))</f>
      </c>
      <c r="J31" s="440"/>
      <c r="K31" s="440"/>
      <c r="L31" s="440"/>
      <c r="M31" s="440"/>
      <c r="N31" s="440"/>
      <c r="O31" s="443"/>
      <c r="P31" s="440"/>
      <c r="Q31" s="443"/>
    </row>
    <row r="32" spans="2:17" ht="24" customHeight="1">
      <c r="B32" s="1143"/>
      <c r="C32" s="455">
        <f aca="true" t="shared" si="1" ref="C32:E33">C21</f>
        <v>2</v>
      </c>
      <c r="D32" s="471">
        <f t="shared" si="1"/>
        <v>1619.7599999999998</v>
      </c>
      <c r="E32" s="471">
        <f t="shared" si="1"/>
        <v>1943.7119999999998</v>
      </c>
      <c r="F32" s="472">
        <f>IF('柱率・壁率 (2)'!Q14="","",'柱率・壁率 (2)'!Q14)</f>
        <v>135684</v>
      </c>
      <c r="G32" s="472">
        <f>IF('柱率・壁率 (2)'!O14="","",IF('柱率・壁率 (2)'!O14=0,"",'柱率・壁率 (2)'!O14))</f>
      </c>
      <c r="H32" s="471">
        <f>IF('柱率・壁率 (2)'!U14="","",'柱率・壁率 (2)'!U14)</f>
        <v>71.80111339246027</v>
      </c>
      <c r="I32" s="474">
        <f>IF('柱率・壁率 (2)'!S14="","",IF('柱率・壁率 (2)'!S14=0,"",'柱率・壁率 (2)'!S14))</f>
      </c>
      <c r="J32" s="440"/>
      <c r="K32" s="440"/>
      <c r="L32" s="440"/>
      <c r="M32" s="440"/>
      <c r="N32" s="445"/>
      <c r="O32" s="446"/>
      <c r="P32" s="440"/>
      <c r="Q32" s="463"/>
    </row>
    <row r="33" spans="2:17" ht="24" customHeight="1">
      <c r="B33" s="1144"/>
      <c r="C33" s="459">
        <f t="shared" si="1"/>
        <v>1</v>
      </c>
      <c r="D33" s="475">
        <f t="shared" si="1"/>
        <v>2017.5599999999997</v>
      </c>
      <c r="E33" s="475">
        <f t="shared" si="1"/>
        <v>2421.0719999999997</v>
      </c>
      <c r="F33" s="476">
        <f>IF('柱率・壁率 (2)'!Q15="","",'柱率・壁率 (2)'!Q15)</f>
        <v>135684</v>
      </c>
      <c r="G33" s="476">
        <f>IF('柱率・壁率 (2)'!O15="","",IF('柱率・壁率 (2)'!O15=0,"",'柱率・壁率 (2)'!O15))</f>
      </c>
      <c r="H33" s="475">
        <f>IF('柱率・壁率 (2)'!U15="","",'柱率・壁率 (2)'!U15)</f>
        <v>67.25153155296498</v>
      </c>
      <c r="I33" s="477">
        <f>IF('柱率・壁率 (2)'!S15="","",IF('柱率・壁率 (2)'!S15=0,"",'柱率・壁率 (2)'!S15))</f>
      </c>
      <c r="J33" s="440"/>
      <c r="K33" s="440"/>
      <c r="L33" s="440"/>
      <c r="M33" s="440"/>
      <c r="N33" s="445"/>
      <c r="O33" s="446"/>
      <c r="P33" s="440"/>
      <c r="Q33" s="440"/>
    </row>
    <row r="34" spans="2:17" ht="15.75" customHeight="1">
      <c r="B34" s="440"/>
      <c r="C34" s="440"/>
      <c r="D34" s="440"/>
      <c r="E34" s="440"/>
      <c r="F34" s="440"/>
      <c r="G34" s="440"/>
      <c r="H34" s="440"/>
      <c r="I34" s="440"/>
      <c r="J34" s="440"/>
      <c r="K34" s="440"/>
      <c r="L34" s="440"/>
      <c r="M34" s="440"/>
      <c r="N34" s="440"/>
      <c r="O34" s="440"/>
      <c r="P34" s="440"/>
      <c r="Q34" s="440"/>
    </row>
    <row r="35" spans="2:17" ht="15.75" customHeight="1">
      <c r="B35" s="440"/>
      <c r="C35" s="440"/>
      <c r="D35" s="440"/>
      <c r="E35" s="440"/>
      <c r="F35" s="440"/>
      <c r="G35" s="440"/>
      <c r="H35" s="440"/>
      <c r="I35" s="440"/>
      <c r="J35" s="440"/>
      <c r="K35" s="440"/>
      <c r="L35" s="440"/>
      <c r="M35" s="440"/>
      <c r="N35" s="440"/>
      <c r="O35" s="440"/>
      <c r="P35" s="440"/>
      <c r="Q35" s="440"/>
    </row>
    <row r="36" spans="2:23" ht="15.75" customHeight="1">
      <c r="B36" s="440"/>
      <c r="C36" s="440"/>
      <c r="D36" s="440"/>
      <c r="E36" s="443"/>
      <c r="F36" s="443"/>
      <c r="G36" s="443"/>
      <c r="H36" s="443"/>
      <c r="I36" s="443"/>
      <c r="J36" s="443"/>
      <c r="K36" s="443"/>
      <c r="L36" s="443"/>
      <c r="M36" s="443"/>
      <c r="N36" s="443"/>
      <c r="O36" s="440"/>
      <c r="P36" s="440"/>
      <c r="Q36" s="440"/>
      <c r="W36" s="481" t="s">
        <v>694</v>
      </c>
    </row>
    <row r="37" spans="2:17" ht="15.75" customHeight="1">
      <c r="B37" s="440"/>
      <c r="C37" s="443"/>
      <c r="D37" s="443"/>
      <c r="E37" s="443"/>
      <c r="F37" s="443"/>
      <c r="G37" s="443"/>
      <c r="H37" s="443"/>
      <c r="I37" s="443"/>
      <c r="J37" s="443"/>
      <c r="K37" s="443"/>
      <c r="L37" s="443"/>
      <c r="M37" s="443"/>
      <c r="N37" s="443"/>
      <c r="O37" s="443"/>
      <c r="P37" s="443"/>
      <c r="Q37" s="443"/>
    </row>
    <row r="38" spans="2:24" s="484" customFormat="1" ht="15.75" customHeight="1">
      <c r="B38" s="440"/>
      <c r="C38" s="443"/>
      <c r="D38" s="443"/>
      <c r="E38" s="446"/>
      <c r="F38" s="446"/>
      <c r="G38" s="465"/>
      <c r="H38" s="465"/>
      <c r="I38" s="463"/>
      <c r="J38" s="463"/>
      <c r="K38" s="466"/>
      <c r="L38" s="466"/>
      <c r="M38" s="463"/>
      <c r="N38" s="463"/>
      <c r="O38" s="463"/>
      <c r="P38" s="463"/>
      <c r="Q38" s="463"/>
      <c r="R38" s="481"/>
      <c r="S38" s="467"/>
      <c r="W38" s="467" t="s">
        <v>695</v>
      </c>
      <c r="X38" s="484">
        <v>0.2</v>
      </c>
    </row>
    <row r="39" spans="2:24" s="484" customFormat="1" ht="15.75" customHeight="1">
      <c r="B39" s="440"/>
      <c r="C39" s="443"/>
      <c r="D39" s="443"/>
      <c r="E39" s="446"/>
      <c r="F39" s="446"/>
      <c r="G39" s="465"/>
      <c r="H39" s="465"/>
      <c r="I39" s="463"/>
      <c r="J39" s="463"/>
      <c r="K39" s="466"/>
      <c r="L39" s="466"/>
      <c r="M39" s="463"/>
      <c r="N39" s="463"/>
      <c r="O39" s="463"/>
      <c r="P39" s="463"/>
      <c r="Q39" s="463"/>
      <c r="R39" s="481"/>
      <c r="S39" s="468">
        <v>0</v>
      </c>
      <c r="W39" s="467" t="s">
        <v>696</v>
      </c>
      <c r="X39" s="484">
        <v>0.27</v>
      </c>
    </row>
    <row r="40" spans="2:24" s="484" customFormat="1" ht="15.75" customHeight="1">
      <c r="B40" s="440"/>
      <c r="C40" s="440"/>
      <c r="D40" s="440"/>
      <c r="E40" s="440"/>
      <c r="F40" s="440"/>
      <c r="G40" s="440"/>
      <c r="H40" s="440"/>
      <c r="I40" s="440"/>
      <c r="J40" s="440"/>
      <c r="K40" s="440"/>
      <c r="L40" s="440"/>
      <c r="M40" s="440"/>
      <c r="N40" s="440"/>
      <c r="O40" s="440"/>
      <c r="P40" s="440"/>
      <c r="Q40" s="440"/>
      <c r="R40" s="481"/>
      <c r="S40" s="481"/>
      <c r="T40" s="481"/>
      <c r="U40" s="481"/>
      <c r="V40" s="481"/>
      <c r="W40" s="467" t="s">
        <v>697</v>
      </c>
      <c r="X40" s="484">
        <v>0.52</v>
      </c>
    </row>
    <row r="41" spans="2:24" s="484" customFormat="1" ht="15.75" customHeight="1">
      <c r="B41" s="440"/>
      <c r="C41" s="440"/>
      <c r="D41" s="440"/>
      <c r="E41" s="440"/>
      <c r="F41" s="440"/>
      <c r="G41" s="440"/>
      <c r="H41" s="440"/>
      <c r="I41" s="440"/>
      <c r="J41" s="440"/>
      <c r="K41" s="440"/>
      <c r="L41" s="440"/>
      <c r="M41" s="440"/>
      <c r="N41" s="440"/>
      <c r="O41" s="443"/>
      <c r="P41" s="440"/>
      <c r="Q41" s="443"/>
      <c r="R41" s="481"/>
      <c r="S41" s="481"/>
      <c r="T41" s="481"/>
      <c r="U41" s="481"/>
      <c r="V41" s="481"/>
      <c r="W41" s="467" t="s">
        <v>698</v>
      </c>
      <c r="X41" s="484">
        <v>0.59</v>
      </c>
    </row>
    <row r="42" spans="2:23" s="484" customFormat="1" ht="15.75" customHeight="1">
      <c r="B42" s="440"/>
      <c r="C42" s="440"/>
      <c r="D42" s="440"/>
      <c r="E42" s="440"/>
      <c r="F42" s="440"/>
      <c r="G42" s="440"/>
      <c r="H42" s="440"/>
      <c r="I42" s="440"/>
      <c r="J42" s="440"/>
      <c r="K42" s="440"/>
      <c r="L42" s="440"/>
      <c r="M42" s="440"/>
      <c r="N42" s="445"/>
      <c r="O42" s="446"/>
      <c r="P42" s="440"/>
      <c r="Q42" s="463"/>
      <c r="R42" s="481"/>
      <c r="S42" s="481"/>
      <c r="T42" s="481"/>
      <c r="U42" s="481"/>
      <c r="V42" s="481"/>
      <c r="W42" s="467"/>
    </row>
    <row r="43" spans="2:23" s="484" customFormat="1" ht="15.75" customHeight="1">
      <c r="B43" s="440"/>
      <c r="C43" s="440"/>
      <c r="D43" s="440"/>
      <c r="E43" s="440"/>
      <c r="F43" s="440"/>
      <c r="G43" s="440"/>
      <c r="H43" s="440"/>
      <c r="I43" s="440"/>
      <c r="J43" s="440"/>
      <c r="K43" s="440"/>
      <c r="L43" s="440"/>
      <c r="M43" s="440"/>
      <c r="N43" s="445"/>
      <c r="O43" s="446"/>
      <c r="P43" s="440"/>
      <c r="Q43" s="440"/>
      <c r="R43" s="481"/>
      <c r="S43" s="481"/>
      <c r="T43" s="481"/>
      <c r="U43" s="481"/>
      <c r="V43" s="481"/>
      <c r="W43" s="467"/>
    </row>
    <row r="44" spans="2:23" s="484" customFormat="1" ht="15.75" customHeight="1">
      <c r="B44" s="440"/>
      <c r="C44" s="440"/>
      <c r="D44" s="440"/>
      <c r="E44" s="440"/>
      <c r="F44" s="440"/>
      <c r="G44" s="440"/>
      <c r="H44" s="440"/>
      <c r="I44" s="440"/>
      <c r="J44" s="440"/>
      <c r="K44" s="440"/>
      <c r="L44" s="440"/>
      <c r="M44" s="440"/>
      <c r="N44" s="445"/>
      <c r="O44" s="446"/>
      <c r="P44" s="440"/>
      <c r="Q44" s="440"/>
      <c r="R44" s="481"/>
      <c r="S44" s="481"/>
      <c r="T44" s="481"/>
      <c r="U44" s="481"/>
      <c r="V44" s="481"/>
      <c r="W44" s="467"/>
    </row>
    <row r="45" spans="2:23" s="484" customFormat="1" ht="15.75" customHeight="1">
      <c r="B45" s="440"/>
      <c r="C45" s="440"/>
      <c r="D45" s="440"/>
      <c r="E45" s="440"/>
      <c r="F45" s="440"/>
      <c r="G45" s="440"/>
      <c r="H45" s="440"/>
      <c r="I45" s="440"/>
      <c r="J45" s="440"/>
      <c r="K45" s="440"/>
      <c r="L45" s="440"/>
      <c r="M45" s="440"/>
      <c r="N45" s="440"/>
      <c r="O45" s="440"/>
      <c r="P45" s="440"/>
      <c r="Q45" s="440"/>
      <c r="R45" s="481"/>
      <c r="S45" s="481"/>
      <c r="T45" s="481"/>
      <c r="U45" s="481"/>
      <c r="V45" s="481"/>
      <c r="W45" s="467"/>
    </row>
    <row r="46" spans="2:23" s="484" customFormat="1" ht="15.75" customHeight="1">
      <c r="B46" s="440"/>
      <c r="C46" s="440"/>
      <c r="D46" s="440"/>
      <c r="E46" s="440"/>
      <c r="F46" s="440"/>
      <c r="G46" s="440"/>
      <c r="H46" s="440"/>
      <c r="I46" s="440"/>
      <c r="J46" s="440"/>
      <c r="K46" s="440"/>
      <c r="L46" s="440"/>
      <c r="M46" s="440"/>
      <c r="N46" s="440"/>
      <c r="O46" s="440"/>
      <c r="P46" s="440"/>
      <c r="Q46" s="440"/>
      <c r="R46" s="481"/>
      <c r="S46" s="481"/>
      <c r="T46" s="481"/>
      <c r="U46" s="481"/>
      <c r="V46" s="481"/>
      <c r="W46" s="467"/>
    </row>
    <row r="47" spans="2:17" ht="15.75" customHeight="1">
      <c r="B47" s="440"/>
      <c r="C47" s="443"/>
      <c r="D47" s="443"/>
      <c r="E47" s="443"/>
      <c r="F47" s="443"/>
      <c r="G47" s="443"/>
      <c r="H47" s="443"/>
      <c r="I47" s="443"/>
      <c r="J47" s="443"/>
      <c r="K47" s="443"/>
      <c r="L47" s="443"/>
      <c r="M47" s="443"/>
      <c r="N47" s="440"/>
      <c r="O47" s="443"/>
      <c r="P47" s="443"/>
      <c r="Q47" s="443"/>
    </row>
    <row r="48" spans="2:17" ht="15.75" customHeight="1">
      <c r="B48" s="440"/>
      <c r="C48" s="463"/>
      <c r="D48" s="463"/>
      <c r="E48" s="463"/>
      <c r="F48" s="463"/>
      <c r="G48" s="463"/>
      <c r="H48" s="463"/>
      <c r="I48" s="463"/>
      <c r="J48" s="463"/>
      <c r="K48" s="463"/>
      <c r="L48" s="463"/>
      <c r="M48" s="463"/>
      <c r="N48" s="443"/>
      <c r="O48" s="485"/>
      <c r="P48" s="485"/>
      <c r="Q48" s="485"/>
    </row>
    <row r="49" spans="2:17" ht="15.75" customHeight="1">
      <c r="B49" s="440"/>
      <c r="C49" s="440"/>
      <c r="D49" s="440"/>
      <c r="E49" s="440"/>
      <c r="F49" s="440"/>
      <c r="G49" s="440"/>
      <c r="H49" s="440"/>
      <c r="I49" s="440"/>
      <c r="J49" s="440"/>
      <c r="K49" s="440"/>
      <c r="L49" s="440"/>
      <c r="M49" s="440"/>
      <c r="N49" s="440"/>
      <c r="O49" s="440"/>
      <c r="P49" s="440"/>
      <c r="Q49" s="440"/>
    </row>
    <row r="50" spans="2:17" ht="15.75" customHeight="1">
      <c r="B50" s="440"/>
      <c r="C50" s="469"/>
      <c r="D50" s="469"/>
      <c r="E50" s="469"/>
      <c r="F50" s="469"/>
      <c r="G50" s="440"/>
      <c r="H50" s="440"/>
      <c r="I50" s="440"/>
      <c r="J50" s="440"/>
      <c r="K50" s="440"/>
      <c r="L50" s="440"/>
      <c r="M50" s="440"/>
      <c r="N50" s="440"/>
      <c r="O50" s="440"/>
      <c r="P50" s="440"/>
      <c r="Q50" s="440"/>
    </row>
    <row r="51" spans="2:17" ht="15.75" customHeight="1">
      <c r="B51" s="440"/>
      <c r="C51" s="469"/>
      <c r="D51" s="469"/>
      <c r="E51" s="469"/>
      <c r="F51" s="469"/>
      <c r="G51" s="440"/>
      <c r="H51" s="440"/>
      <c r="I51" s="440"/>
      <c r="J51" s="440"/>
      <c r="K51" s="440"/>
      <c r="L51" s="440"/>
      <c r="M51" s="440"/>
      <c r="N51" s="440"/>
      <c r="O51" s="440"/>
      <c r="P51" s="440"/>
      <c r="Q51" s="440"/>
    </row>
    <row r="52" spans="2:17" ht="15.75" customHeight="1">
      <c r="B52" s="440"/>
      <c r="C52" s="469"/>
      <c r="D52" s="469"/>
      <c r="E52" s="469"/>
      <c r="F52" s="469"/>
      <c r="G52" s="440"/>
      <c r="H52" s="440"/>
      <c r="I52" s="440"/>
      <c r="J52" s="440"/>
      <c r="K52" s="440"/>
      <c r="L52" s="440"/>
      <c r="M52" s="440"/>
      <c r="N52" s="440"/>
      <c r="O52" s="440"/>
      <c r="P52" s="440"/>
      <c r="Q52" s="440"/>
    </row>
    <row r="53" spans="2:17" ht="15.75" customHeight="1">
      <c r="B53" s="440"/>
      <c r="C53" s="469"/>
      <c r="D53" s="469"/>
      <c r="E53" s="469"/>
      <c r="F53" s="469"/>
      <c r="G53" s="440"/>
      <c r="H53" s="440"/>
      <c r="I53" s="440"/>
      <c r="J53" s="440"/>
      <c r="K53" s="440"/>
      <c r="L53" s="440"/>
      <c r="M53" s="440"/>
      <c r="N53" s="440"/>
      <c r="O53" s="440"/>
      <c r="P53" s="440"/>
      <c r="Q53" s="440"/>
    </row>
    <row r="54" spans="2:17" ht="12">
      <c r="B54" s="440"/>
      <c r="C54" s="440"/>
      <c r="D54" s="440"/>
      <c r="E54" s="440"/>
      <c r="F54" s="440"/>
      <c r="G54" s="440"/>
      <c r="H54" s="440"/>
      <c r="I54" s="440"/>
      <c r="J54" s="440"/>
      <c r="K54" s="440"/>
      <c r="L54" s="440"/>
      <c r="M54" s="440"/>
      <c r="N54" s="440"/>
      <c r="O54" s="440"/>
      <c r="P54" s="440"/>
      <c r="Q54" s="440"/>
    </row>
    <row r="55" spans="2:17" ht="12">
      <c r="B55" s="480"/>
      <c r="C55" s="480"/>
      <c r="D55" s="480"/>
      <c r="E55" s="480"/>
      <c r="F55" s="480"/>
      <c r="G55" s="480"/>
      <c r="H55" s="480"/>
      <c r="I55" s="480"/>
      <c r="J55" s="480"/>
      <c r="K55" s="480"/>
      <c r="L55" s="480"/>
      <c r="M55" s="480"/>
      <c r="N55" s="480"/>
      <c r="O55" s="480"/>
      <c r="P55" s="480"/>
      <c r="Q55" s="480"/>
    </row>
    <row r="56" spans="2:17" ht="12">
      <c r="B56" s="480"/>
      <c r="C56" s="480"/>
      <c r="D56" s="480"/>
      <c r="E56" s="480"/>
      <c r="F56" s="480"/>
      <c r="G56" s="480"/>
      <c r="H56" s="480"/>
      <c r="I56" s="480"/>
      <c r="J56" s="480"/>
      <c r="K56" s="480"/>
      <c r="L56" s="480"/>
      <c r="M56" s="480"/>
      <c r="N56" s="480"/>
      <c r="O56" s="480"/>
      <c r="P56" s="480"/>
      <c r="Q56" s="480"/>
    </row>
    <row r="57" spans="2:17" ht="12">
      <c r="B57" s="480"/>
      <c r="C57" s="480"/>
      <c r="D57" s="480"/>
      <c r="E57" s="480"/>
      <c r="F57" s="480"/>
      <c r="G57" s="480"/>
      <c r="H57" s="480"/>
      <c r="I57" s="480"/>
      <c r="J57" s="480"/>
      <c r="K57" s="480"/>
      <c r="L57" s="480"/>
      <c r="M57" s="480"/>
      <c r="N57" s="480"/>
      <c r="O57" s="480"/>
      <c r="P57" s="480"/>
      <c r="Q57" s="480"/>
    </row>
    <row r="58" spans="2:17" ht="12">
      <c r="B58" s="480"/>
      <c r="C58" s="480"/>
      <c r="D58" s="480"/>
      <c r="E58" s="480"/>
      <c r="F58" s="480"/>
      <c r="G58" s="480"/>
      <c r="H58" s="480"/>
      <c r="I58" s="480"/>
      <c r="J58" s="480"/>
      <c r="K58" s="480"/>
      <c r="L58" s="480"/>
      <c r="M58" s="480"/>
      <c r="N58" s="480"/>
      <c r="O58" s="480"/>
      <c r="P58" s="480"/>
      <c r="Q58" s="480"/>
    </row>
    <row r="59" spans="2:17" ht="12">
      <c r="B59" s="480"/>
      <c r="C59" s="480"/>
      <c r="D59" s="480"/>
      <c r="E59" s="480"/>
      <c r="F59" s="480"/>
      <c r="G59" s="480"/>
      <c r="H59" s="480"/>
      <c r="I59" s="480"/>
      <c r="J59" s="480"/>
      <c r="K59" s="480"/>
      <c r="L59" s="480"/>
      <c r="M59" s="480"/>
      <c r="N59" s="480"/>
      <c r="O59" s="480"/>
      <c r="P59" s="480"/>
      <c r="Q59" s="480"/>
    </row>
    <row r="60" spans="2:17" ht="12">
      <c r="B60" s="480"/>
      <c r="C60" s="480"/>
      <c r="D60" s="480"/>
      <c r="E60" s="480"/>
      <c r="F60" s="480"/>
      <c r="G60" s="480"/>
      <c r="H60" s="480"/>
      <c r="I60" s="480"/>
      <c r="J60" s="480"/>
      <c r="K60" s="480"/>
      <c r="L60" s="480"/>
      <c r="M60" s="480"/>
      <c r="N60" s="480"/>
      <c r="O60" s="480"/>
      <c r="P60" s="480"/>
      <c r="Q60" s="480"/>
    </row>
    <row r="61" spans="2:17" ht="12">
      <c r="B61" s="480"/>
      <c r="C61" s="480"/>
      <c r="D61" s="480"/>
      <c r="E61" s="480"/>
      <c r="F61" s="480"/>
      <c r="G61" s="480"/>
      <c r="H61" s="480"/>
      <c r="I61" s="480"/>
      <c r="J61" s="480"/>
      <c r="K61" s="480"/>
      <c r="L61" s="480"/>
      <c r="M61" s="480"/>
      <c r="N61" s="480"/>
      <c r="O61" s="480"/>
      <c r="P61" s="480"/>
      <c r="Q61" s="480"/>
    </row>
    <row r="62" spans="2:17" ht="12">
      <c r="B62" s="480"/>
      <c r="C62" s="480"/>
      <c r="D62" s="480"/>
      <c r="E62" s="480"/>
      <c r="F62" s="480"/>
      <c r="G62" s="480"/>
      <c r="H62" s="480"/>
      <c r="I62" s="480"/>
      <c r="J62" s="480"/>
      <c r="K62" s="480"/>
      <c r="L62" s="480"/>
      <c r="M62" s="480"/>
      <c r="N62" s="480"/>
      <c r="O62" s="480"/>
      <c r="P62" s="480"/>
      <c r="Q62" s="480"/>
    </row>
    <row r="63" spans="2:17" ht="12">
      <c r="B63" s="480"/>
      <c r="C63" s="480"/>
      <c r="D63" s="480"/>
      <c r="E63" s="480"/>
      <c r="F63" s="480"/>
      <c r="G63" s="480"/>
      <c r="H63" s="480"/>
      <c r="I63" s="480"/>
      <c r="J63" s="480"/>
      <c r="K63" s="480"/>
      <c r="L63" s="480"/>
      <c r="M63" s="480"/>
      <c r="N63" s="480"/>
      <c r="O63" s="480"/>
      <c r="P63" s="480"/>
      <c r="Q63" s="480"/>
    </row>
    <row r="64" spans="2:17" ht="12">
      <c r="B64" s="480"/>
      <c r="C64" s="480"/>
      <c r="D64" s="480"/>
      <c r="E64" s="480"/>
      <c r="F64" s="480"/>
      <c r="G64" s="480"/>
      <c r="H64" s="480"/>
      <c r="I64" s="480"/>
      <c r="J64" s="480"/>
      <c r="K64" s="480"/>
      <c r="L64" s="480"/>
      <c r="M64" s="480"/>
      <c r="N64" s="480"/>
      <c r="O64" s="480"/>
      <c r="P64" s="480"/>
      <c r="Q64" s="480"/>
    </row>
    <row r="65" spans="2:17" ht="12">
      <c r="B65" s="480"/>
      <c r="C65" s="480"/>
      <c r="D65" s="480"/>
      <c r="E65" s="480"/>
      <c r="F65" s="480"/>
      <c r="G65" s="480"/>
      <c r="H65" s="480"/>
      <c r="I65" s="480"/>
      <c r="J65" s="480"/>
      <c r="K65" s="480"/>
      <c r="L65" s="480"/>
      <c r="M65" s="480"/>
      <c r="N65" s="480"/>
      <c r="O65" s="480"/>
      <c r="P65" s="480"/>
      <c r="Q65" s="480"/>
    </row>
    <row r="66" spans="2:17" ht="12">
      <c r="B66" s="480"/>
      <c r="C66" s="480"/>
      <c r="D66" s="480"/>
      <c r="E66" s="480"/>
      <c r="F66" s="480"/>
      <c r="G66" s="480"/>
      <c r="H66" s="480"/>
      <c r="I66" s="480"/>
      <c r="J66" s="480"/>
      <c r="K66" s="480"/>
      <c r="L66" s="480"/>
      <c r="M66" s="480"/>
      <c r="N66" s="480"/>
      <c r="O66" s="480"/>
      <c r="P66" s="480"/>
      <c r="Q66" s="480"/>
    </row>
    <row r="67" spans="2:17" ht="12">
      <c r="B67" s="480"/>
      <c r="C67" s="480"/>
      <c r="D67" s="480"/>
      <c r="E67" s="480"/>
      <c r="F67" s="480"/>
      <c r="G67" s="480"/>
      <c r="H67" s="480"/>
      <c r="I67" s="480"/>
      <c r="J67" s="480"/>
      <c r="K67" s="480"/>
      <c r="L67" s="480"/>
      <c r="M67" s="480"/>
      <c r="N67" s="480"/>
      <c r="O67" s="480"/>
      <c r="P67" s="480"/>
      <c r="Q67" s="480"/>
    </row>
    <row r="68" spans="2:17" ht="12">
      <c r="B68" s="480"/>
      <c r="C68" s="480"/>
      <c r="D68" s="480"/>
      <c r="E68" s="480"/>
      <c r="F68" s="480"/>
      <c r="G68" s="480"/>
      <c r="H68" s="480"/>
      <c r="I68" s="480"/>
      <c r="J68" s="480"/>
      <c r="K68" s="480"/>
      <c r="L68" s="480"/>
      <c r="M68" s="480"/>
      <c r="N68" s="480"/>
      <c r="O68" s="480"/>
      <c r="P68" s="480"/>
      <c r="Q68" s="480"/>
    </row>
    <row r="69" spans="2:17" ht="12">
      <c r="B69" s="480"/>
      <c r="C69" s="480"/>
      <c r="D69" s="480"/>
      <c r="E69" s="480"/>
      <c r="F69" s="480"/>
      <c r="G69" s="480"/>
      <c r="H69" s="480"/>
      <c r="I69" s="480"/>
      <c r="J69" s="480"/>
      <c r="K69" s="480"/>
      <c r="L69" s="480"/>
      <c r="M69" s="480"/>
      <c r="N69" s="480"/>
      <c r="O69" s="480"/>
      <c r="P69" s="480"/>
      <c r="Q69" s="480"/>
    </row>
    <row r="70" spans="2:17" ht="12">
      <c r="B70" s="480"/>
      <c r="C70" s="480"/>
      <c r="D70" s="480"/>
      <c r="E70" s="480"/>
      <c r="F70" s="480"/>
      <c r="G70" s="480"/>
      <c r="H70" s="480"/>
      <c r="I70" s="480"/>
      <c r="J70" s="480"/>
      <c r="K70" s="480"/>
      <c r="L70" s="480"/>
      <c r="M70" s="480"/>
      <c r="N70" s="480"/>
      <c r="O70" s="480"/>
      <c r="P70" s="480"/>
      <c r="Q70" s="480"/>
    </row>
    <row r="71" spans="2:17" ht="12">
      <c r="B71" s="480"/>
      <c r="C71" s="480"/>
      <c r="D71" s="480"/>
      <c r="E71" s="480"/>
      <c r="F71" s="480"/>
      <c r="G71" s="480"/>
      <c r="H71" s="480"/>
      <c r="I71" s="480"/>
      <c r="J71" s="480"/>
      <c r="K71" s="480"/>
      <c r="L71" s="480"/>
      <c r="M71" s="480"/>
      <c r="N71" s="480"/>
      <c r="O71" s="480"/>
      <c r="P71" s="480"/>
      <c r="Q71" s="480"/>
    </row>
    <row r="72" spans="2:17" ht="12">
      <c r="B72" s="480"/>
      <c r="C72" s="480"/>
      <c r="D72" s="480"/>
      <c r="E72" s="480"/>
      <c r="F72" s="480"/>
      <c r="G72" s="480"/>
      <c r="H72" s="480"/>
      <c r="I72" s="480"/>
      <c r="J72" s="480"/>
      <c r="K72" s="480"/>
      <c r="L72" s="480"/>
      <c r="M72" s="480"/>
      <c r="N72" s="480"/>
      <c r="O72" s="480"/>
      <c r="P72" s="480"/>
      <c r="Q72" s="480"/>
    </row>
    <row r="73" spans="2:17" ht="12">
      <c r="B73" s="480"/>
      <c r="C73" s="480"/>
      <c r="D73" s="480"/>
      <c r="E73" s="480"/>
      <c r="F73" s="480"/>
      <c r="G73" s="480"/>
      <c r="H73" s="480"/>
      <c r="I73" s="480"/>
      <c r="J73" s="480"/>
      <c r="K73" s="480"/>
      <c r="L73" s="480"/>
      <c r="M73" s="480"/>
      <c r="N73" s="480"/>
      <c r="O73" s="480"/>
      <c r="P73" s="480"/>
      <c r="Q73" s="480"/>
    </row>
    <row r="74" spans="2:17" ht="12">
      <c r="B74" s="480"/>
      <c r="C74" s="480"/>
      <c r="D74" s="480"/>
      <c r="E74" s="480"/>
      <c r="F74" s="480"/>
      <c r="G74" s="480"/>
      <c r="H74" s="480"/>
      <c r="I74" s="480"/>
      <c r="J74" s="480"/>
      <c r="K74" s="480"/>
      <c r="L74" s="480"/>
      <c r="M74" s="480"/>
      <c r="N74" s="480"/>
      <c r="O74" s="480"/>
      <c r="P74" s="480"/>
      <c r="Q74" s="480"/>
    </row>
    <row r="75" spans="2:17" ht="12">
      <c r="B75" s="480"/>
      <c r="C75" s="480"/>
      <c r="D75" s="480"/>
      <c r="E75" s="480"/>
      <c r="F75" s="480"/>
      <c r="G75" s="480"/>
      <c r="H75" s="480"/>
      <c r="I75" s="480"/>
      <c r="J75" s="480"/>
      <c r="K75" s="480"/>
      <c r="L75" s="480"/>
      <c r="M75" s="480"/>
      <c r="N75" s="480"/>
      <c r="O75" s="480"/>
      <c r="P75" s="480"/>
      <c r="Q75" s="480"/>
    </row>
  </sheetData>
  <sheetProtection/>
  <mergeCells count="9">
    <mergeCell ref="B9:B11"/>
    <mergeCell ref="C9:C11"/>
    <mergeCell ref="B12:B22"/>
    <mergeCell ref="B23:B33"/>
    <mergeCell ref="H2:I2"/>
    <mergeCell ref="B3:I3"/>
    <mergeCell ref="B5:D5"/>
    <mergeCell ref="E5:F5"/>
    <mergeCell ref="G5:I5"/>
  </mergeCells>
  <conditionalFormatting sqref="K53:O53">
    <cfRule type="cellIs" priority="1" dxfId="48" operator="equal" stopIfTrue="1">
      <formula>"　○　倒壊または大破壊の危険があります"</formula>
    </cfRule>
  </conditionalFormatting>
  <conditionalFormatting sqref="K50:O50">
    <cfRule type="cellIs" priority="2" dxfId="49" operator="equal" stopIfTrue="1">
      <formula>"　○　安全です"</formula>
    </cfRule>
  </conditionalFormatting>
  <conditionalFormatting sqref="K52:O52">
    <cfRule type="cellIs" priority="3" dxfId="50" operator="equal" stopIfTrue="1">
      <formula>"　○　やや危険です"</formula>
    </cfRule>
  </conditionalFormatting>
  <conditionalFormatting sqref="K51:O51">
    <cfRule type="cellIs" priority="4" dxfId="51" operator="equal" stopIfTrue="1">
      <formula>"　○　一応安全です"</formula>
    </cfRule>
  </conditionalFormatting>
  <printOptions horizontalCentered="1"/>
  <pageMargins left="0.7874015748031497" right="0.3937007874015748" top="0.7874015748031497" bottom="0.7874015748031497" header="0.5118110236220472" footer="0.3937007874015748"/>
  <pageSetup blackAndWhite="1" fitToHeight="1" fitToWidth="1" horizontalDpi="1200" verticalDpi="1200" orientation="portrait" paperSize="9" r:id="rId2"/>
  <headerFooter alignWithMargins="0">
    <oddFooter>&amp;C6</oddFooter>
  </headerFooter>
  <legacyDrawing r:id="rId1"/>
</worksheet>
</file>

<file path=xl/worksheets/sheet11.xml><?xml version="1.0" encoding="utf-8"?>
<worksheet xmlns="http://schemas.openxmlformats.org/spreadsheetml/2006/main" xmlns:r="http://schemas.openxmlformats.org/officeDocument/2006/relationships">
  <dimension ref="B2:M31"/>
  <sheetViews>
    <sheetView zoomScalePageLayoutView="0" workbookViewId="0" topLeftCell="A7">
      <selection activeCell="N25" sqref="N25"/>
    </sheetView>
  </sheetViews>
  <sheetFormatPr defaultColWidth="10.28125" defaultRowHeight="24.75" customHeight="1"/>
  <cols>
    <col min="1" max="1" width="10.28125" style="702" customWidth="1"/>
    <col min="2" max="3" width="5.7109375" style="702" customWidth="1"/>
    <col min="4" max="4" width="14.28125" style="702" customWidth="1"/>
    <col min="5" max="5" width="4.57421875" style="702" customWidth="1"/>
    <col min="6" max="6" width="14.8515625" style="702" customWidth="1"/>
    <col min="7" max="7" width="4.57421875" style="702" customWidth="1"/>
    <col min="8" max="8" width="14.8515625" style="702" customWidth="1"/>
    <col min="9" max="9" width="4.57421875" style="702" customWidth="1"/>
    <col min="10" max="10" width="14.8515625" style="702" customWidth="1"/>
    <col min="11" max="11" width="9.7109375" style="702" customWidth="1"/>
    <col min="12" max="12" width="4.28125" style="702" customWidth="1"/>
    <col min="13" max="13" width="12.00390625" style="702" customWidth="1"/>
    <col min="14" max="16384" width="10.28125" style="702" customWidth="1"/>
  </cols>
  <sheetData>
    <row r="2" spans="2:11" ht="24.75" customHeight="1">
      <c r="B2" s="703"/>
      <c r="C2" s="703"/>
      <c r="D2" s="703"/>
      <c r="E2" s="703"/>
      <c r="F2" s="703"/>
      <c r="G2" s="703"/>
      <c r="H2" s="703"/>
      <c r="I2" s="1154" t="str">
        <f>'報告書'!AE2</f>
        <v>〇〇市町 - 第 ○○ 号</v>
      </c>
      <c r="J2" s="1155"/>
      <c r="K2" s="1156"/>
    </row>
    <row r="3" spans="2:11" ht="24.75" customHeight="1">
      <c r="B3" s="704" t="s">
        <v>31</v>
      </c>
      <c r="C3" s="692"/>
      <c r="D3" s="692"/>
      <c r="E3" s="692"/>
      <c r="F3" s="703"/>
      <c r="G3" s="703"/>
      <c r="H3" s="703"/>
      <c r="I3" s="703"/>
      <c r="J3" s="703"/>
      <c r="K3" s="703"/>
    </row>
    <row r="4" spans="2:11" ht="24.75" customHeight="1">
      <c r="B4" s="703"/>
      <c r="C4" s="703"/>
      <c r="D4" s="703"/>
      <c r="E4" s="703"/>
      <c r="F4" s="703"/>
      <c r="G4" s="703"/>
      <c r="H4" s="703"/>
      <c r="I4" s="703"/>
      <c r="J4" s="703"/>
      <c r="K4" s="703"/>
    </row>
    <row r="5" spans="2:11" ht="24.75" customHeight="1">
      <c r="B5" s="1157" t="s">
        <v>781</v>
      </c>
      <c r="C5" s="1157"/>
      <c r="D5" s="1157"/>
      <c r="E5" s="1157"/>
      <c r="F5" s="1157"/>
      <c r="G5" s="1157"/>
      <c r="H5" s="1157"/>
      <c r="I5" s="1157"/>
      <c r="J5" s="1157"/>
      <c r="K5" s="1157"/>
    </row>
    <row r="6" spans="2:11" ht="24.75" customHeight="1">
      <c r="B6" s="705"/>
      <c r="C6" s="706"/>
      <c r="D6" s="707"/>
      <c r="E6" s="1162" t="s">
        <v>782</v>
      </c>
      <c r="F6" s="1163"/>
      <c r="G6" s="1163"/>
      <c r="H6" s="1164"/>
      <c r="I6" s="1165"/>
      <c r="J6" s="1166"/>
      <c r="K6" s="712" t="s">
        <v>783</v>
      </c>
    </row>
    <row r="7" spans="2:13" ht="24.75" customHeight="1">
      <c r="B7" s="713"/>
      <c r="C7" s="714" t="s">
        <v>784</v>
      </c>
      <c r="D7" s="715"/>
      <c r="E7" s="1167">
        <v>1</v>
      </c>
      <c r="F7" s="1168"/>
      <c r="G7" s="1169">
        <v>0.9</v>
      </c>
      <c r="H7" s="1168"/>
      <c r="I7" s="1169">
        <v>0.8</v>
      </c>
      <c r="J7" s="1170"/>
      <c r="K7" s="716" t="s">
        <v>785</v>
      </c>
      <c r="M7" s="395" t="s">
        <v>678</v>
      </c>
    </row>
    <row r="8" spans="2:13" ht="24.75" customHeight="1">
      <c r="B8" s="1161" t="s">
        <v>786</v>
      </c>
      <c r="C8" s="717" t="s">
        <v>787</v>
      </c>
      <c r="D8" s="711" t="s">
        <v>769</v>
      </c>
      <c r="E8" s="708" t="str">
        <f aca="true" t="shared" si="0" ref="E8:E13">IF(M8=1,"○","")</f>
        <v>○</v>
      </c>
      <c r="F8" s="710" t="s">
        <v>788</v>
      </c>
      <c r="G8" s="709">
        <f aca="true" t="shared" si="1" ref="G8:G13">IF(M8=0.9,"○","")</f>
      </c>
      <c r="H8" s="710" t="s">
        <v>789</v>
      </c>
      <c r="I8" s="711">
        <f aca="true" t="shared" si="2" ref="I8:I13">IF(M8=0.8,"○","")</f>
      </c>
      <c r="J8" s="718" t="s">
        <v>790</v>
      </c>
      <c r="K8" s="719">
        <v>1</v>
      </c>
      <c r="M8" s="720">
        <v>1</v>
      </c>
    </row>
    <row r="9" spans="2:13" ht="24.75" customHeight="1">
      <c r="B9" s="1159"/>
      <c r="C9" s="721" t="s">
        <v>791</v>
      </c>
      <c r="D9" s="722" t="s">
        <v>770</v>
      </c>
      <c r="E9" s="723" t="str">
        <f t="shared" si="0"/>
        <v>○</v>
      </c>
      <c r="F9" s="724" t="s">
        <v>792</v>
      </c>
      <c r="G9" s="725">
        <f t="shared" si="1"/>
      </c>
      <c r="H9" s="724" t="s">
        <v>793</v>
      </c>
      <c r="I9" s="722">
        <f t="shared" si="2"/>
      </c>
      <c r="J9" s="726" t="s">
        <v>794</v>
      </c>
      <c r="K9" s="727">
        <v>0.5</v>
      </c>
      <c r="M9" s="728">
        <v>1</v>
      </c>
    </row>
    <row r="10" spans="2:13" ht="24.75" customHeight="1">
      <c r="B10" s="1159"/>
      <c r="C10" s="721" t="s">
        <v>795</v>
      </c>
      <c r="D10" s="722" t="s">
        <v>771</v>
      </c>
      <c r="E10" s="723" t="str">
        <f t="shared" si="0"/>
        <v>○</v>
      </c>
      <c r="F10" s="724" t="s">
        <v>796</v>
      </c>
      <c r="G10" s="725">
        <f t="shared" si="1"/>
      </c>
      <c r="H10" s="724" t="s">
        <v>797</v>
      </c>
      <c r="I10" s="722">
        <f t="shared" si="2"/>
      </c>
      <c r="J10" s="729" t="s">
        <v>798</v>
      </c>
      <c r="K10" s="730">
        <v>0.5</v>
      </c>
      <c r="M10" s="728">
        <v>1</v>
      </c>
    </row>
    <row r="11" spans="2:13" ht="34.5" customHeight="1">
      <c r="B11" s="1159"/>
      <c r="C11" s="721" t="s">
        <v>799</v>
      </c>
      <c r="D11" s="731" t="s">
        <v>0</v>
      </c>
      <c r="E11" s="723" t="str">
        <f t="shared" si="0"/>
        <v>○</v>
      </c>
      <c r="F11" s="724" t="s">
        <v>1</v>
      </c>
      <c r="G11" s="725">
        <f t="shared" si="1"/>
      </c>
      <c r="H11" s="724" t="s">
        <v>2</v>
      </c>
      <c r="I11" s="722">
        <f t="shared" si="2"/>
      </c>
      <c r="J11" s="729" t="s">
        <v>3</v>
      </c>
      <c r="K11" s="730">
        <v>0.5</v>
      </c>
      <c r="M11" s="728">
        <v>1</v>
      </c>
    </row>
    <row r="12" spans="2:13" ht="24.75" customHeight="1">
      <c r="B12" s="1159"/>
      <c r="C12" s="721" t="s">
        <v>4</v>
      </c>
      <c r="D12" s="722" t="s">
        <v>772</v>
      </c>
      <c r="E12" s="723" t="str">
        <f t="shared" si="0"/>
        <v>○</v>
      </c>
      <c r="F12" s="724" t="s">
        <v>5</v>
      </c>
      <c r="G12" s="725">
        <f t="shared" si="1"/>
      </c>
      <c r="H12" s="724" t="s">
        <v>6</v>
      </c>
      <c r="I12" s="722">
        <f t="shared" si="2"/>
      </c>
      <c r="J12" s="726" t="s">
        <v>7</v>
      </c>
      <c r="K12" s="727">
        <v>0.5</v>
      </c>
      <c r="M12" s="728">
        <v>1</v>
      </c>
    </row>
    <row r="13" spans="2:13" ht="34.5" customHeight="1">
      <c r="B13" s="1159"/>
      <c r="C13" s="721" t="s">
        <v>8</v>
      </c>
      <c r="D13" s="722" t="s">
        <v>773</v>
      </c>
      <c r="E13" s="723" t="str">
        <f t="shared" si="0"/>
        <v>○</v>
      </c>
      <c r="F13" s="732" t="s">
        <v>9</v>
      </c>
      <c r="G13" s="725">
        <f t="shared" si="1"/>
      </c>
      <c r="H13" s="732" t="s">
        <v>10</v>
      </c>
      <c r="I13" s="722">
        <f t="shared" si="2"/>
      </c>
      <c r="J13" s="733" t="s">
        <v>11</v>
      </c>
      <c r="K13" s="730">
        <v>0.25</v>
      </c>
      <c r="M13" s="728">
        <v>1</v>
      </c>
    </row>
    <row r="14" spans="2:11" ht="24.75" customHeight="1">
      <c r="B14" s="1160"/>
      <c r="C14" s="734" t="s">
        <v>12</v>
      </c>
      <c r="D14" s="735"/>
      <c r="E14" s="736"/>
      <c r="F14" s="737"/>
      <c r="G14" s="738"/>
      <c r="H14" s="737"/>
      <c r="I14" s="735"/>
      <c r="J14" s="739"/>
      <c r="K14" s="740"/>
    </row>
    <row r="15" spans="2:13" ht="24.75" customHeight="1">
      <c r="B15" s="1158" t="s">
        <v>13</v>
      </c>
      <c r="C15" s="741" t="s">
        <v>14</v>
      </c>
      <c r="D15" s="742" t="s">
        <v>774</v>
      </c>
      <c r="E15" s="743">
        <f>IF(M15=1,"○","")</f>
      </c>
      <c r="F15" s="744" t="s">
        <v>15</v>
      </c>
      <c r="G15" s="745">
        <f>IF(M15=0.9,"○","")</f>
      </c>
      <c r="H15" s="746" t="s">
        <v>16</v>
      </c>
      <c r="I15" s="742" t="str">
        <f>IF(M15=0.8,"○","")</f>
        <v>○</v>
      </c>
      <c r="J15" s="747" t="s">
        <v>17</v>
      </c>
      <c r="K15" s="748">
        <v>1</v>
      </c>
      <c r="M15" s="720">
        <v>0.8</v>
      </c>
    </row>
    <row r="16" spans="2:13" ht="24.75" customHeight="1">
      <c r="B16" s="1159"/>
      <c r="C16" s="721" t="s">
        <v>18</v>
      </c>
      <c r="D16" s="722" t="s">
        <v>775</v>
      </c>
      <c r="E16" s="723" t="str">
        <f>IF(M16=1,"○","")</f>
        <v>○</v>
      </c>
      <c r="F16" s="724" t="s">
        <v>19</v>
      </c>
      <c r="G16" s="725">
        <f>IF(M16=0.9,"○","")</f>
      </c>
      <c r="H16" s="724" t="s">
        <v>20</v>
      </c>
      <c r="I16" s="722">
        <f>IF(M16=0.8,"○","")</f>
      </c>
      <c r="J16" s="726" t="s">
        <v>21</v>
      </c>
      <c r="K16" s="727">
        <v>0.5</v>
      </c>
      <c r="M16" s="728">
        <v>1</v>
      </c>
    </row>
    <row r="17" spans="2:13" ht="24" customHeight="1">
      <c r="B17" s="1159"/>
      <c r="C17" s="721" t="s">
        <v>22</v>
      </c>
      <c r="D17" s="722" t="s">
        <v>776</v>
      </c>
      <c r="E17" s="723" t="str">
        <f>IF(M17=1,"○","")</f>
        <v>○</v>
      </c>
      <c r="F17" s="724" t="s">
        <v>777</v>
      </c>
      <c r="G17" s="725">
        <f>IF(M17=0.9,"○","")</f>
      </c>
      <c r="H17" s="724" t="s">
        <v>778</v>
      </c>
      <c r="I17" s="722">
        <f>IF(M17=0.8,"○","")</f>
      </c>
      <c r="J17" s="729" t="s">
        <v>779</v>
      </c>
      <c r="K17" s="730">
        <v>1</v>
      </c>
      <c r="M17" s="728">
        <v>1</v>
      </c>
    </row>
    <row r="18" spans="2:11" ht="24.75" customHeight="1">
      <c r="B18" s="1160"/>
      <c r="C18" s="734" t="s">
        <v>23</v>
      </c>
      <c r="D18" s="735"/>
      <c r="E18" s="736"/>
      <c r="F18" s="737"/>
      <c r="G18" s="738"/>
      <c r="H18" s="737"/>
      <c r="I18" s="735"/>
      <c r="J18" s="739"/>
      <c r="K18" s="740"/>
    </row>
    <row r="19" spans="2:11" ht="24.75" customHeight="1">
      <c r="B19" s="749" t="s">
        <v>24</v>
      </c>
      <c r="C19" s="703" t="s">
        <v>25</v>
      </c>
      <c r="D19" s="703"/>
      <c r="E19" s="703"/>
      <c r="F19" s="703"/>
      <c r="G19" s="703"/>
      <c r="H19" s="703"/>
      <c r="I19" s="703"/>
      <c r="J19" s="703"/>
      <c r="K19" s="703"/>
    </row>
    <row r="20" spans="2:11" ht="19.5" customHeight="1">
      <c r="B20" s="749" t="s">
        <v>24</v>
      </c>
      <c r="C20" s="703" t="s">
        <v>26</v>
      </c>
      <c r="D20" s="703"/>
      <c r="E20" s="703"/>
      <c r="F20" s="703"/>
      <c r="G20" s="703"/>
      <c r="H20" s="703"/>
      <c r="I20" s="703"/>
      <c r="J20" s="703"/>
      <c r="K20" s="703"/>
    </row>
    <row r="21" spans="2:11" ht="19.5" customHeight="1">
      <c r="B21" s="703"/>
      <c r="C21" s="703" t="s">
        <v>27</v>
      </c>
      <c r="D21" s="703"/>
      <c r="E21" s="703"/>
      <c r="F21" s="703"/>
      <c r="G21" s="703"/>
      <c r="H21" s="703"/>
      <c r="I21" s="703"/>
      <c r="J21" s="703"/>
      <c r="K21" s="703"/>
    </row>
    <row r="22" spans="2:11" ht="19.5" customHeight="1">
      <c r="B22" s="749" t="s">
        <v>24</v>
      </c>
      <c r="C22" s="703" t="s">
        <v>28</v>
      </c>
      <c r="D22" s="703"/>
      <c r="E22" s="703"/>
      <c r="F22" s="703"/>
      <c r="G22" s="703"/>
      <c r="H22" s="703"/>
      <c r="I22" s="703"/>
      <c r="J22" s="703"/>
      <c r="K22" s="703"/>
    </row>
    <row r="23" spans="2:11" ht="19.5" customHeight="1">
      <c r="B23" s="703"/>
      <c r="C23" s="703" t="s">
        <v>29</v>
      </c>
      <c r="D23" s="703"/>
      <c r="E23" s="703"/>
      <c r="F23" s="703"/>
      <c r="G23" s="703"/>
      <c r="H23" s="703"/>
      <c r="I23" s="703"/>
      <c r="J23" s="703"/>
      <c r="K23" s="703"/>
    </row>
    <row r="24" spans="2:11" ht="19.5" customHeight="1">
      <c r="B24" s="703"/>
      <c r="C24" s="703"/>
      <c r="D24" s="703"/>
      <c r="E24" s="703"/>
      <c r="F24" s="703"/>
      <c r="G24" s="703"/>
      <c r="H24" s="703"/>
      <c r="I24" s="703"/>
      <c r="J24" s="703"/>
      <c r="K24" s="703"/>
    </row>
    <row r="25" spans="2:11" ht="19.5" customHeight="1">
      <c r="B25" s="703"/>
      <c r="C25" s="397" t="s">
        <v>780</v>
      </c>
      <c r="D25" s="396"/>
      <c r="E25" s="396"/>
      <c r="F25" s="396"/>
      <c r="G25" s="396"/>
      <c r="H25" s="703"/>
      <c r="I25" s="703"/>
      <c r="J25" s="703"/>
      <c r="K25" s="703"/>
    </row>
    <row r="26" spans="2:11" ht="19.5" customHeight="1">
      <c r="B26" s="703"/>
      <c r="C26" s="396"/>
      <c r="D26" s="396" t="s">
        <v>222</v>
      </c>
      <c r="E26" s="396"/>
      <c r="F26" s="396"/>
      <c r="G26" s="396"/>
      <c r="H26" s="703"/>
      <c r="I26" s="703"/>
      <c r="J26" s="703"/>
      <c r="K26" s="703"/>
    </row>
    <row r="27" spans="2:11" ht="19.5" customHeight="1">
      <c r="B27" s="703"/>
      <c r="C27" s="396"/>
      <c r="D27" s="396" t="s">
        <v>223</v>
      </c>
      <c r="E27" s="396"/>
      <c r="F27" s="396"/>
      <c r="G27" s="396"/>
      <c r="H27" s="703"/>
      <c r="I27" s="703"/>
      <c r="J27" s="703"/>
      <c r="K27" s="703"/>
    </row>
    <row r="28" spans="2:11" ht="19.5" customHeight="1">
      <c r="B28" s="703"/>
      <c r="C28" s="396"/>
      <c r="D28" s="396" t="s">
        <v>224</v>
      </c>
      <c r="E28" s="396"/>
      <c r="F28" s="396"/>
      <c r="G28" s="396"/>
      <c r="H28" s="703"/>
      <c r="I28" s="703"/>
      <c r="J28" s="703"/>
      <c r="K28" s="703"/>
    </row>
    <row r="29" spans="2:11" ht="19.5" customHeight="1">
      <c r="B29" s="703"/>
      <c r="C29" s="396"/>
      <c r="D29" s="396"/>
      <c r="E29" s="396"/>
      <c r="F29" s="396"/>
      <c r="G29" s="396"/>
      <c r="H29" s="703"/>
      <c r="I29" s="703"/>
      <c r="J29" s="703"/>
      <c r="K29" s="703"/>
    </row>
    <row r="30" spans="2:11" ht="19.5" customHeight="1">
      <c r="B30" s="703"/>
      <c r="C30" s="398"/>
      <c r="D30" s="703"/>
      <c r="E30" s="399"/>
      <c r="F30" s="399"/>
      <c r="G30" s="400"/>
      <c r="H30" s="750" t="s">
        <v>30</v>
      </c>
      <c r="I30" s="1153">
        <f>(1-(1-M8)*K8)*(1-(1-M9)*K9)*(1-(1-M10)*K10)*(1-(1-M11)*K11)*(1-(1-M12)*K12)*(1-(1-M13)*K13)*(1.2-(1-M15)*K15)*(1-(1-M16)*K16)*(1-(1-M17)*K17)</f>
        <v>1</v>
      </c>
      <c r="J30" s="1153"/>
      <c r="K30" s="703"/>
    </row>
    <row r="31" spans="2:11" ht="19.5" customHeight="1">
      <c r="B31" s="703"/>
      <c r="C31" s="703"/>
      <c r="D31" s="703"/>
      <c r="E31" s="703"/>
      <c r="F31" s="703"/>
      <c r="G31" s="703"/>
      <c r="H31" s="703"/>
      <c r="I31" s="703"/>
      <c r="J31" s="703"/>
      <c r="K31" s="703"/>
    </row>
  </sheetData>
  <sheetProtection sheet="1" objects="1" scenarios="1"/>
  <mergeCells count="9">
    <mergeCell ref="I30:J30"/>
    <mergeCell ref="I2:K2"/>
    <mergeCell ref="B5:K5"/>
    <mergeCell ref="B15:B18"/>
    <mergeCell ref="B8:B14"/>
    <mergeCell ref="E6:J6"/>
    <mergeCell ref="E7:F7"/>
    <mergeCell ref="G7:H7"/>
    <mergeCell ref="I7:J7"/>
  </mergeCells>
  <printOptions horizontalCentered="1"/>
  <pageMargins left="0.7874015748031497" right="0.4330708661417323" top="0.7874015748031497" bottom="0.5905511811023623" header="0.5118110236220472" footer="0.5118110236220472"/>
  <pageSetup blackAndWhite="1" horizontalDpi="600" verticalDpi="600" orientation="portrait" paperSize="9" r:id="rId2"/>
  <headerFooter alignWithMargins="0">
    <oddFooter>&amp;C7</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35"/>
  <sheetViews>
    <sheetView zoomScaleSheetLayoutView="100" zoomScalePageLayoutView="0" workbookViewId="0" topLeftCell="A10">
      <selection activeCell="H5" sqref="H5"/>
    </sheetView>
  </sheetViews>
  <sheetFormatPr defaultColWidth="9.140625" defaultRowHeight="12"/>
  <cols>
    <col min="1" max="1" width="9.140625" style="401" customWidth="1"/>
    <col min="2" max="2" width="12.7109375" style="401" customWidth="1"/>
    <col min="3" max="3" width="5.140625" style="401" customWidth="1"/>
    <col min="4" max="4" width="50.57421875" style="401" customWidth="1"/>
    <col min="5" max="6" width="13.00390625" style="401" customWidth="1"/>
    <col min="7" max="16384" width="9.140625" style="401" customWidth="1"/>
  </cols>
  <sheetData>
    <row r="2" spans="2:6" ht="24.75" customHeight="1">
      <c r="B2" s="402"/>
      <c r="C2" s="403"/>
      <c r="D2" s="394"/>
      <c r="E2" s="1154" t="str">
        <f>'報告書'!AE2</f>
        <v>〇〇市町 - 第 ○○ 号</v>
      </c>
      <c r="F2" s="1156"/>
    </row>
    <row r="3" spans="2:6" ht="24.75" customHeight="1">
      <c r="B3" s="695" t="s">
        <v>32</v>
      </c>
      <c r="C3" s="696"/>
      <c r="D3" s="394"/>
      <c r="E3" s="697"/>
      <c r="F3" s="697"/>
    </row>
    <row r="4" spans="2:6" ht="24.75" customHeight="1">
      <c r="B4" s="400"/>
      <c r="C4" s="696"/>
      <c r="D4" s="394"/>
      <c r="E4" s="697"/>
      <c r="F4" s="697"/>
    </row>
    <row r="5" spans="2:6" ht="24.75" customHeight="1">
      <c r="B5" s="1183" t="s">
        <v>713</v>
      </c>
      <c r="C5" s="1183"/>
      <c r="D5" s="1183"/>
      <c r="E5" s="1183"/>
      <c r="F5" s="1183"/>
    </row>
    <row r="6" spans="2:6" ht="24.75" customHeight="1">
      <c r="B6" s="404" t="s">
        <v>755</v>
      </c>
      <c r="C6" s="404" t="s">
        <v>756</v>
      </c>
      <c r="D6" s="405"/>
      <c r="E6" s="404" t="s">
        <v>757</v>
      </c>
      <c r="F6" s="406"/>
    </row>
    <row r="7" spans="2:6" ht="24.75" customHeight="1">
      <c r="B7" s="407" t="s">
        <v>33</v>
      </c>
      <c r="C7" s="1172" t="s">
        <v>34</v>
      </c>
      <c r="D7" s="1173"/>
      <c r="E7" s="1172" t="s">
        <v>35</v>
      </c>
      <c r="F7" s="1173"/>
    </row>
    <row r="8" spans="2:11" ht="24.75" customHeight="1">
      <c r="B8" s="1174" t="s">
        <v>36</v>
      </c>
      <c r="C8" s="698"/>
      <c r="D8" s="408" t="s">
        <v>37</v>
      </c>
      <c r="E8" s="409">
        <v>0.7</v>
      </c>
      <c r="F8" s="1180">
        <f>IF(C8="○",E8,IF(C9="○",E9,IF(C10="○",E10,IF(C11="○",E11,0))))</f>
        <v>1</v>
      </c>
      <c r="H8" s="1171" t="s">
        <v>758</v>
      </c>
      <c r="I8" s="1171"/>
      <c r="J8" s="1171"/>
      <c r="K8" s="1171"/>
    </row>
    <row r="9" spans="2:11" ht="24.75" customHeight="1">
      <c r="B9" s="1175"/>
      <c r="C9" s="420"/>
      <c r="D9" s="410" t="s">
        <v>759</v>
      </c>
      <c r="E9" s="411">
        <v>0.9</v>
      </c>
      <c r="F9" s="1181"/>
      <c r="H9" s="1171"/>
      <c r="I9" s="1171"/>
      <c r="J9" s="1171"/>
      <c r="K9" s="1171"/>
    </row>
    <row r="10" spans="2:11" ht="24.75" customHeight="1">
      <c r="B10" s="1175"/>
      <c r="C10" s="420"/>
      <c r="D10" s="410" t="s">
        <v>38</v>
      </c>
      <c r="E10" s="411">
        <v>0.9</v>
      </c>
      <c r="F10" s="1181"/>
      <c r="H10" s="1171"/>
      <c r="I10" s="1171"/>
      <c r="J10" s="1171"/>
      <c r="K10" s="1171"/>
    </row>
    <row r="11" spans="2:11" ht="24.75" customHeight="1">
      <c r="B11" s="1176"/>
      <c r="C11" s="412" t="s">
        <v>760</v>
      </c>
      <c r="D11" s="413" t="s">
        <v>39</v>
      </c>
      <c r="E11" s="414">
        <v>1</v>
      </c>
      <c r="F11" s="1182"/>
      <c r="H11" s="1171"/>
      <c r="I11" s="1171"/>
      <c r="J11" s="1171"/>
      <c r="K11" s="1171"/>
    </row>
    <row r="12" spans="2:6" ht="24.75" customHeight="1">
      <c r="B12" s="1184" t="s">
        <v>40</v>
      </c>
      <c r="C12" s="699"/>
      <c r="D12" s="415" t="s">
        <v>761</v>
      </c>
      <c r="E12" s="416">
        <v>0.8</v>
      </c>
      <c r="F12" s="1185">
        <f>IF(C12="○",E12,IF(C13="○",E13,IF(C14="○",E14,IF(C15="○",E15,IF(C16="○",E16,0)))))</f>
        <v>1</v>
      </c>
    </row>
    <row r="13" spans="2:6" ht="24.75" customHeight="1">
      <c r="B13" s="1175"/>
      <c r="C13" s="420"/>
      <c r="D13" s="410" t="s">
        <v>762</v>
      </c>
      <c r="E13" s="411">
        <v>0.9</v>
      </c>
      <c r="F13" s="1181"/>
    </row>
    <row r="14" spans="2:6" ht="24.75" customHeight="1">
      <c r="B14" s="1175"/>
      <c r="C14" s="420"/>
      <c r="D14" s="410" t="s">
        <v>763</v>
      </c>
      <c r="E14" s="411">
        <v>0.9</v>
      </c>
      <c r="F14" s="1181"/>
    </row>
    <row r="15" spans="2:6" ht="24.75" customHeight="1">
      <c r="B15" s="1175"/>
      <c r="C15" s="420"/>
      <c r="D15" s="410" t="s">
        <v>764</v>
      </c>
      <c r="E15" s="411">
        <v>0.9</v>
      </c>
      <c r="F15" s="1181"/>
    </row>
    <row r="16" spans="2:6" ht="24.75" customHeight="1">
      <c r="B16" s="1187"/>
      <c r="C16" s="417" t="s">
        <v>760</v>
      </c>
      <c r="D16" s="418" t="s">
        <v>39</v>
      </c>
      <c r="E16" s="419">
        <v>1</v>
      </c>
      <c r="F16" s="1186"/>
    </row>
    <row r="17" spans="2:6" ht="24.75" customHeight="1">
      <c r="B17" s="1174" t="s">
        <v>41</v>
      </c>
      <c r="C17" s="698"/>
      <c r="D17" s="408" t="s">
        <v>765</v>
      </c>
      <c r="E17" s="409">
        <v>0.7</v>
      </c>
      <c r="F17" s="1177">
        <f>IF(C17="○",E17,IF(C18="○",E18,IF(C19="○",E19,0)))</f>
        <v>1</v>
      </c>
    </row>
    <row r="18" spans="2:6" ht="24.75" customHeight="1">
      <c r="B18" s="1175"/>
      <c r="C18" s="420"/>
      <c r="D18" s="410" t="s">
        <v>42</v>
      </c>
      <c r="E18" s="411">
        <v>0.8</v>
      </c>
      <c r="F18" s="1178"/>
    </row>
    <row r="19" spans="2:6" ht="24.75" customHeight="1">
      <c r="B19" s="1176"/>
      <c r="C19" s="412" t="s">
        <v>760</v>
      </c>
      <c r="D19" s="413" t="s">
        <v>225</v>
      </c>
      <c r="E19" s="414">
        <v>1</v>
      </c>
      <c r="F19" s="1179"/>
    </row>
    <row r="20" spans="2:6" ht="24.75" customHeight="1">
      <c r="B20" s="1184" t="s">
        <v>43</v>
      </c>
      <c r="C20" s="699"/>
      <c r="D20" s="415" t="s">
        <v>766</v>
      </c>
      <c r="E20" s="416">
        <v>0.8</v>
      </c>
      <c r="F20" s="1185">
        <f>IF(C20="○",E20,IF(C21="○",E21,0))</f>
        <v>1</v>
      </c>
    </row>
    <row r="21" spans="2:6" ht="24.75" customHeight="1">
      <c r="B21" s="1187"/>
      <c r="C21" s="417" t="s">
        <v>760</v>
      </c>
      <c r="D21" s="418" t="s">
        <v>39</v>
      </c>
      <c r="E21" s="419">
        <v>1</v>
      </c>
      <c r="F21" s="1186"/>
    </row>
    <row r="22" spans="2:6" ht="24.75" customHeight="1">
      <c r="B22" s="1174" t="s">
        <v>44</v>
      </c>
      <c r="C22" s="698"/>
      <c r="D22" s="408" t="s">
        <v>45</v>
      </c>
      <c r="E22" s="409">
        <v>0.8</v>
      </c>
      <c r="F22" s="1177">
        <f>IF(C22="○",E22,IF(C23="○",E23,IF(C24="○",E24,0)))</f>
        <v>0.9</v>
      </c>
    </row>
    <row r="23" spans="2:6" ht="24.75" customHeight="1">
      <c r="B23" s="1175"/>
      <c r="C23" s="420" t="s">
        <v>760</v>
      </c>
      <c r="D23" s="410" t="s">
        <v>767</v>
      </c>
      <c r="E23" s="411">
        <v>0.9</v>
      </c>
      <c r="F23" s="1178"/>
    </row>
    <row r="24" spans="2:6" ht="24.75" customHeight="1">
      <c r="B24" s="1176"/>
      <c r="C24" s="412"/>
      <c r="D24" s="413" t="s">
        <v>46</v>
      </c>
      <c r="E24" s="414">
        <v>1</v>
      </c>
      <c r="F24" s="1179"/>
    </row>
    <row r="25" spans="2:6" ht="24.75" customHeight="1">
      <c r="B25" s="1184" t="s">
        <v>47</v>
      </c>
      <c r="C25" s="699"/>
      <c r="D25" s="415" t="s">
        <v>48</v>
      </c>
      <c r="E25" s="416">
        <v>0.9</v>
      </c>
      <c r="F25" s="1177">
        <f>IF(C25="○",E25,IF(C26="○",E26,IF(C27="○",E27,0)))</f>
        <v>1</v>
      </c>
    </row>
    <row r="26" spans="2:6" ht="24.75" customHeight="1">
      <c r="B26" s="1175"/>
      <c r="C26" s="420"/>
      <c r="D26" s="410" t="s">
        <v>49</v>
      </c>
      <c r="E26" s="411">
        <v>0.9</v>
      </c>
      <c r="F26" s="1178"/>
    </row>
    <row r="27" spans="2:6" ht="24.75" customHeight="1">
      <c r="B27" s="1176"/>
      <c r="C27" s="412" t="s">
        <v>760</v>
      </c>
      <c r="D27" s="413" t="s">
        <v>50</v>
      </c>
      <c r="E27" s="414">
        <v>1</v>
      </c>
      <c r="F27" s="1179"/>
    </row>
    <row r="28" spans="2:6" ht="13.5">
      <c r="B28" s="396"/>
      <c r="C28" s="396"/>
      <c r="D28" s="421"/>
      <c r="E28" s="394"/>
      <c r="F28" s="394"/>
    </row>
    <row r="29" spans="2:6" ht="13.5">
      <c r="B29" s="396"/>
      <c r="C29" s="396"/>
      <c r="D29" s="421"/>
      <c r="E29" s="396"/>
      <c r="F29" s="396"/>
    </row>
    <row r="30" spans="2:6" ht="24" customHeight="1">
      <c r="B30" s="422" t="s">
        <v>51</v>
      </c>
      <c r="C30" s="398"/>
      <c r="D30" s="421"/>
      <c r="E30" s="700" t="s">
        <v>768</v>
      </c>
      <c r="F30" s="701">
        <f>MIN(F8:F27)</f>
        <v>0.9</v>
      </c>
    </row>
    <row r="31" spans="2:6" ht="13.5">
      <c r="B31" s="394"/>
      <c r="C31" s="394"/>
      <c r="D31" s="421"/>
      <c r="E31" s="394"/>
      <c r="F31" s="394"/>
    </row>
    <row r="32" spans="2:6" ht="13.5">
      <c r="B32" s="423"/>
      <c r="C32" s="423"/>
      <c r="D32" s="394"/>
      <c r="E32" s="394"/>
      <c r="F32" s="394"/>
    </row>
    <row r="33" spans="2:6" ht="13.5">
      <c r="B33" s="423"/>
      <c r="C33" s="423"/>
      <c r="D33" s="394"/>
      <c r="E33" s="394"/>
      <c r="F33" s="394"/>
    </row>
    <row r="34" spans="2:6" ht="13.5">
      <c r="B34" s="423"/>
      <c r="C34" s="423"/>
      <c r="D34" s="394"/>
      <c r="E34" s="394"/>
      <c r="F34" s="394"/>
    </row>
    <row r="35" spans="2:6" ht="13.5">
      <c r="B35" s="394"/>
      <c r="C35" s="394"/>
      <c r="D35" s="394"/>
      <c r="E35" s="394"/>
      <c r="F35" s="394"/>
    </row>
  </sheetData>
  <sheetProtection sheet="1" objects="1" scenarios="1"/>
  <mergeCells count="17">
    <mergeCell ref="F25:F27"/>
    <mergeCell ref="F17:F19"/>
    <mergeCell ref="B25:B27"/>
    <mergeCell ref="F12:F16"/>
    <mergeCell ref="F20:F21"/>
    <mergeCell ref="B12:B16"/>
    <mergeCell ref="B17:B19"/>
    <mergeCell ref="B20:B21"/>
    <mergeCell ref="H8:K11"/>
    <mergeCell ref="E2:F2"/>
    <mergeCell ref="C7:D7"/>
    <mergeCell ref="B22:B24"/>
    <mergeCell ref="F22:F24"/>
    <mergeCell ref="F8:F11"/>
    <mergeCell ref="B8:B11"/>
    <mergeCell ref="E7:F7"/>
    <mergeCell ref="B5:F5"/>
  </mergeCells>
  <conditionalFormatting sqref="D12:E12">
    <cfRule type="expression" priority="1" dxfId="6" stopIfTrue="1">
      <formula>$H$12=1</formula>
    </cfRule>
  </conditionalFormatting>
  <conditionalFormatting sqref="D13:E13">
    <cfRule type="expression" priority="2" dxfId="6" stopIfTrue="1">
      <formula>$H$12=2</formula>
    </cfRule>
  </conditionalFormatting>
  <conditionalFormatting sqref="D14:E14">
    <cfRule type="expression" priority="3" dxfId="6" stopIfTrue="1">
      <formula>$H$12=3</formula>
    </cfRule>
  </conditionalFormatting>
  <conditionalFormatting sqref="D8:E8">
    <cfRule type="expression" priority="4" dxfId="6" stopIfTrue="1">
      <formula>$H$8=1</formula>
    </cfRule>
  </conditionalFormatting>
  <conditionalFormatting sqref="D9:E9">
    <cfRule type="expression" priority="5" dxfId="6" stopIfTrue="1">
      <formula>$H$8=2</formula>
    </cfRule>
  </conditionalFormatting>
  <conditionalFormatting sqref="D10:E10">
    <cfRule type="expression" priority="6" dxfId="14" stopIfTrue="1">
      <formula>$H$8=3</formula>
    </cfRule>
  </conditionalFormatting>
  <conditionalFormatting sqref="D15:E15">
    <cfRule type="expression" priority="7" dxfId="6" stopIfTrue="1">
      <formula>$H$12=4</formula>
    </cfRule>
  </conditionalFormatting>
  <conditionalFormatting sqref="D17:E17">
    <cfRule type="expression" priority="8" dxfId="6" stopIfTrue="1">
      <formula>$H$17=1</formula>
    </cfRule>
  </conditionalFormatting>
  <conditionalFormatting sqref="D18:E18">
    <cfRule type="expression" priority="9" dxfId="6" stopIfTrue="1">
      <formula>$H$17=2</formula>
    </cfRule>
  </conditionalFormatting>
  <conditionalFormatting sqref="D20:E20">
    <cfRule type="expression" priority="10" dxfId="6" stopIfTrue="1">
      <formula>$H$20=1</formula>
    </cfRule>
  </conditionalFormatting>
  <conditionalFormatting sqref="D22:E22">
    <cfRule type="expression" priority="11" dxfId="6" stopIfTrue="1">
      <formula>$H$22=1</formula>
    </cfRule>
  </conditionalFormatting>
  <conditionalFormatting sqref="D24:E24">
    <cfRule type="expression" priority="12" dxfId="6" stopIfTrue="1">
      <formula>$H$22=3</formula>
    </cfRule>
  </conditionalFormatting>
  <conditionalFormatting sqref="D25:E25">
    <cfRule type="expression" priority="13" dxfId="6" stopIfTrue="1">
      <formula>$H$25=1</formula>
    </cfRule>
  </conditionalFormatting>
  <conditionalFormatting sqref="D26:E26">
    <cfRule type="expression" priority="14" dxfId="6" stopIfTrue="1">
      <formula>$H$25=2</formula>
    </cfRule>
  </conditionalFormatting>
  <conditionalFormatting sqref="D11:E11">
    <cfRule type="expression" priority="15" dxfId="0" stopIfTrue="1">
      <formula>$H$8=4</formula>
    </cfRule>
  </conditionalFormatting>
  <conditionalFormatting sqref="D16:E16">
    <cfRule type="expression" priority="16" dxfId="0" stopIfTrue="1">
      <formula>$H$12=5</formula>
    </cfRule>
  </conditionalFormatting>
  <conditionalFormatting sqref="D19:E19">
    <cfRule type="expression" priority="17" dxfId="0" stopIfTrue="1">
      <formula>$H$17=3</formula>
    </cfRule>
  </conditionalFormatting>
  <conditionalFormatting sqref="D21:E21">
    <cfRule type="expression" priority="18" dxfId="0" stopIfTrue="1">
      <formula>$H$20=2</formula>
    </cfRule>
  </conditionalFormatting>
  <conditionalFormatting sqref="D23:E23">
    <cfRule type="expression" priority="19" dxfId="0" stopIfTrue="1">
      <formula>$H$22=2</formula>
    </cfRule>
  </conditionalFormatting>
  <conditionalFormatting sqref="D27:E27">
    <cfRule type="expression" priority="20" dxfId="0" stopIfTrue="1">
      <formula>$H$25=3</formula>
    </cfRule>
  </conditionalFormatting>
  <dataValidations count="1">
    <dataValidation type="list" allowBlank="1" showInputMessage="1" showErrorMessage="1" sqref="C8:C27">
      <formula1>",○"</formula1>
    </dataValidation>
  </dataValidations>
  <printOptions horizontalCentered="1"/>
  <pageMargins left="0.5905511811023623" right="0.3937007874015748" top="0.7874015748031497" bottom="0.7874015748031497" header="0.5118110236220472" footer="0.3937007874015748"/>
  <pageSetup blackAndWhite="1" fitToHeight="1" fitToWidth="1" horizontalDpi="300" verticalDpi="300" orientation="portrait" paperSize="9" r:id="rId1"/>
  <headerFooter alignWithMargins="0">
    <oddFooter>&amp;C8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G57"/>
  <sheetViews>
    <sheetView zoomScaleSheetLayoutView="100" zoomScalePageLayoutView="0" workbookViewId="0" topLeftCell="A1">
      <selection activeCell="AS34" sqref="AS34"/>
    </sheetView>
  </sheetViews>
  <sheetFormatPr defaultColWidth="9.140625" defaultRowHeight="12"/>
  <cols>
    <col min="1" max="1" width="9.140625" style="424" customWidth="1"/>
    <col min="2" max="16" width="2.7109375" style="424" customWidth="1"/>
    <col min="17" max="17" width="4.140625" style="424" customWidth="1"/>
    <col min="18" max="32" width="2.7109375" style="424" customWidth="1"/>
    <col min="33" max="33" width="6.57421875" style="424" customWidth="1"/>
    <col min="34" max="104" width="2.7109375" style="424" customWidth="1"/>
    <col min="105" max="16384" width="9.140625" style="424" customWidth="1"/>
  </cols>
  <sheetData>
    <row r="2" spans="2:33" ht="24.75" customHeight="1">
      <c r="B2" s="36"/>
      <c r="C2" s="36"/>
      <c r="D2" s="36"/>
      <c r="E2" s="36"/>
      <c r="F2" s="36"/>
      <c r="G2" s="36"/>
      <c r="H2" s="36"/>
      <c r="I2" s="36"/>
      <c r="J2" s="36"/>
      <c r="K2" s="36"/>
      <c r="L2" s="36"/>
      <c r="M2" s="36"/>
      <c r="N2" s="36"/>
      <c r="O2" s="36"/>
      <c r="P2" s="36"/>
      <c r="Q2" s="36"/>
      <c r="R2" s="36"/>
      <c r="S2" s="36"/>
      <c r="T2" s="36"/>
      <c r="U2" s="36"/>
      <c r="V2" s="36"/>
      <c r="W2" s="36"/>
      <c r="X2" s="36"/>
      <c r="Y2" s="36"/>
      <c r="Z2" s="1191" t="str">
        <f>'報告書'!AE2</f>
        <v>〇〇市町 - 第 ○○ 号</v>
      </c>
      <c r="AA2" s="1192"/>
      <c r="AB2" s="1192"/>
      <c r="AC2" s="1192"/>
      <c r="AD2" s="1192"/>
      <c r="AE2" s="1192"/>
      <c r="AF2" s="1192"/>
      <c r="AG2" s="1193"/>
    </row>
    <row r="3" spans="2:33" ht="4.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2:33" ht="24" customHeight="1">
      <c r="B4" s="1198" t="s">
        <v>172</v>
      </c>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200"/>
    </row>
    <row r="5" spans="2:33" ht="16.5" customHeight="1">
      <c r="B5" s="1143" t="s">
        <v>173</v>
      </c>
      <c r="C5" s="1201"/>
      <c r="D5" s="1201"/>
      <c r="E5" s="1201"/>
      <c r="F5" s="1196" t="str">
        <f>'耐震診断リスト'!C7</f>
        <v>○○○○○○マンション</v>
      </c>
      <c r="G5" s="1196"/>
      <c r="H5" s="1196"/>
      <c r="I5" s="1196"/>
      <c r="J5" s="1196"/>
      <c r="K5" s="1196"/>
      <c r="L5" s="1196"/>
      <c r="M5" s="1196"/>
      <c r="N5" s="1196"/>
      <c r="O5" s="1196"/>
      <c r="P5" s="1196"/>
      <c r="Q5" s="1196"/>
      <c r="R5" s="1201" t="s">
        <v>174</v>
      </c>
      <c r="S5" s="1201"/>
      <c r="T5" s="1201"/>
      <c r="U5" s="1201"/>
      <c r="V5" s="1196" t="str">
        <f>'耐震診断リスト'!C12</f>
        <v>○○市○○町○○-○○</v>
      </c>
      <c r="W5" s="1196"/>
      <c r="X5" s="1196"/>
      <c r="Y5" s="1196"/>
      <c r="Z5" s="1196"/>
      <c r="AA5" s="1196"/>
      <c r="AB5" s="1196"/>
      <c r="AC5" s="1196"/>
      <c r="AD5" s="1196"/>
      <c r="AE5" s="1196"/>
      <c r="AF5" s="1196"/>
      <c r="AG5" s="1197"/>
    </row>
    <row r="6" spans="2:33" ht="16.5" customHeight="1">
      <c r="B6" s="1143" t="s">
        <v>175</v>
      </c>
      <c r="C6" s="1201"/>
      <c r="D6" s="1201"/>
      <c r="E6" s="1201"/>
      <c r="F6" s="1196">
        <f>'報告書'!AD12</f>
        <v>0</v>
      </c>
      <c r="G6" s="1196"/>
      <c r="H6" s="1196"/>
      <c r="I6" s="1196"/>
      <c r="J6" s="1196"/>
      <c r="K6" s="1196"/>
      <c r="L6" s="1196"/>
      <c r="M6" s="1196"/>
      <c r="N6" s="1196"/>
      <c r="O6" s="1196"/>
      <c r="P6" s="1196"/>
      <c r="Q6" s="1196"/>
      <c r="R6" s="1201" t="s">
        <v>176</v>
      </c>
      <c r="S6" s="1201"/>
      <c r="T6" s="1201"/>
      <c r="U6" s="1201"/>
      <c r="V6" s="1188" t="str">
        <f>'耐震診断リスト'!C14</f>
        <v>昭和○年○月○日</v>
      </c>
      <c r="W6" s="1189"/>
      <c r="X6" s="1189"/>
      <c r="Y6" s="1189"/>
      <c r="Z6" s="1189"/>
      <c r="AA6" s="1189"/>
      <c r="AB6" s="1189"/>
      <c r="AC6" s="1189" t="str">
        <f>'耐震診断リスト'!C13</f>
        <v>確認第○○号</v>
      </c>
      <c r="AD6" s="1189"/>
      <c r="AE6" s="1189"/>
      <c r="AF6" s="1189"/>
      <c r="AG6" s="1190"/>
    </row>
    <row r="7" spans="2:33" ht="16.5" customHeight="1">
      <c r="B7" s="1143" t="s">
        <v>177</v>
      </c>
      <c r="C7" s="1201"/>
      <c r="D7" s="1201"/>
      <c r="E7" s="1201"/>
      <c r="F7" s="1233" t="str">
        <f>'報告書'!AE3</f>
        <v>令和 ○ 年 ○ 月 ○ 日</v>
      </c>
      <c r="G7" s="1233"/>
      <c r="H7" s="1233"/>
      <c r="I7" s="1233"/>
      <c r="J7" s="1233"/>
      <c r="K7" s="1233"/>
      <c r="L7" s="1233"/>
      <c r="M7" s="1233"/>
      <c r="N7" s="1233"/>
      <c r="O7" s="1233"/>
      <c r="P7" s="1233"/>
      <c r="Q7" s="1233"/>
      <c r="R7" s="1201" t="s">
        <v>178</v>
      </c>
      <c r="S7" s="1201"/>
      <c r="T7" s="1201"/>
      <c r="U7" s="1201"/>
      <c r="V7" s="1194" t="s">
        <v>395</v>
      </c>
      <c r="W7" s="1194"/>
      <c r="X7" s="1194"/>
      <c r="Y7" s="1194"/>
      <c r="Z7" s="1194"/>
      <c r="AA7" s="1194"/>
      <c r="AB7" s="1194"/>
      <c r="AC7" s="1194"/>
      <c r="AD7" s="1194"/>
      <c r="AE7" s="1194"/>
      <c r="AF7" s="1194"/>
      <c r="AG7" s="1195"/>
    </row>
    <row r="8" spans="2:33" ht="16.5" customHeight="1">
      <c r="B8" s="1143" t="s">
        <v>179</v>
      </c>
      <c r="C8" s="1201"/>
      <c r="D8" s="1201"/>
      <c r="E8" s="1201"/>
      <c r="F8" s="1212" t="s">
        <v>394</v>
      </c>
      <c r="G8" s="1212"/>
      <c r="H8" s="1212"/>
      <c r="I8" s="1212"/>
      <c r="J8" s="1212"/>
      <c r="K8" s="1212"/>
      <c r="L8" s="1212"/>
      <c r="M8" s="1212"/>
      <c r="N8" s="1212"/>
      <c r="O8" s="1212"/>
      <c r="P8" s="1212"/>
      <c r="Q8" s="1212"/>
      <c r="R8" s="1201" t="s">
        <v>180</v>
      </c>
      <c r="S8" s="1201"/>
      <c r="T8" s="1201"/>
      <c r="U8" s="1201"/>
      <c r="V8" s="1194" t="s">
        <v>396</v>
      </c>
      <c r="W8" s="1194"/>
      <c r="X8" s="1194"/>
      <c r="Y8" s="1194"/>
      <c r="Z8" s="1194"/>
      <c r="AA8" s="1194"/>
      <c r="AB8" s="1194"/>
      <c r="AC8" s="1194"/>
      <c r="AD8" s="1194"/>
      <c r="AE8" s="1194"/>
      <c r="AF8" s="1194"/>
      <c r="AG8" s="1195"/>
    </row>
    <row r="9" spans="2:33" ht="16.5" customHeight="1">
      <c r="B9" s="1143" t="s">
        <v>181</v>
      </c>
      <c r="C9" s="1201"/>
      <c r="D9" s="1201"/>
      <c r="E9" s="1201"/>
      <c r="F9" s="1196" t="str">
        <f>'耐震診断リスト'!C21</f>
        <v>　地上５階　地下０階建　塔屋０階</v>
      </c>
      <c r="G9" s="1196"/>
      <c r="H9" s="1196"/>
      <c r="I9" s="1196"/>
      <c r="J9" s="1196"/>
      <c r="K9" s="1196"/>
      <c r="L9" s="1196"/>
      <c r="M9" s="1196"/>
      <c r="N9" s="1196"/>
      <c r="O9" s="1196"/>
      <c r="P9" s="1196"/>
      <c r="Q9" s="1196"/>
      <c r="R9" s="1201" t="s">
        <v>182</v>
      </c>
      <c r="S9" s="1201"/>
      <c r="T9" s="1201"/>
      <c r="U9" s="1201"/>
      <c r="V9" s="1201" t="s">
        <v>183</v>
      </c>
      <c r="W9" s="1201"/>
      <c r="X9" s="1201"/>
      <c r="Y9" s="1201"/>
      <c r="Z9" s="1216" t="s">
        <v>226</v>
      </c>
      <c r="AA9" s="1216"/>
      <c r="AB9" s="1216"/>
      <c r="AC9" s="1216"/>
      <c r="AD9" s="1216"/>
      <c r="AE9" s="1216"/>
      <c r="AF9" s="1216"/>
      <c r="AG9" s="1217"/>
    </row>
    <row r="10" spans="2:33" ht="16.5" customHeight="1">
      <c r="B10" s="1143" t="s">
        <v>184</v>
      </c>
      <c r="C10" s="1201"/>
      <c r="D10" s="1201"/>
      <c r="E10" s="1201"/>
      <c r="F10" s="1194" t="s">
        <v>392</v>
      </c>
      <c r="G10" s="1194"/>
      <c r="H10" s="1194"/>
      <c r="I10" s="1194"/>
      <c r="J10" s="1194"/>
      <c r="K10" s="1194"/>
      <c r="L10" s="1194"/>
      <c r="M10" s="1194"/>
      <c r="N10" s="1194"/>
      <c r="O10" s="1194"/>
      <c r="P10" s="1194"/>
      <c r="Q10" s="1194"/>
      <c r="R10" s="1201"/>
      <c r="S10" s="1201"/>
      <c r="T10" s="1201"/>
      <c r="U10" s="1201"/>
      <c r="V10" s="1201" t="s">
        <v>185</v>
      </c>
      <c r="W10" s="1201"/>
      <c r="X10" s="1201"/>
      <c r="Y10" s="1201"/>
      <c r="Z10" s="1214" t="s">
        <v>398</v>
      </c>
      <c r="AA10" s="1214"/>
      <c r="AB10" s="1214"/>
      <c r="AC10" s="1214"/>
      <c r="AD10" s="1214"/>
      <c r="AE10" s="1214"/>
      <c r="AF10" s="1214"/>
      <c r="AG10" s="1215"/>
    </row>
    <row r="11" spans="2:33" ht="16.5" customHeight="1">
      <c r="B11" s="1143" t="s">
        <v>186</v>
      </c>
      <c r="C11" s="1201"/>
      <c r="D11" s="1201"/>
      <c r="E11" s="1201"/>
      <c r="F11" s="1196" t="str">
        <f>'耐震診断リスト'!C19</f>
        <v>　○○ ㎡</v>
      </c>
      <c r="G11" s="1196"/>
      <c r="H11" s="1196"/>
      <c r="I11" s="1196"/>
      <c r="J11" s="1196"/>
      <c r="K11" s="1196"/>
      <c r="L11" s="1196"/>
      <c r="M11" s="1196"/>
      <c r="N11" s="1196"/>
      <c r="O11" s="1196"/>
      <c r="P11" s="1196"/>
      <c r="Q11" s="1196"/>
      <c r="R11" s="1205" t="s">
        <v>187</v>
      </c>
      <c r="S11" s="1205"/>
      <c r="T11" s="1205"/>
      <c r="U11" s="1205"/>
      <c r="V11" s="1201" t="s">
        <v>188</v>
      </c>
      <c r="W11" s="1201"/>
      <c r="X11" s="1201"/>
      <c r="Y11" s="1201"/>
      <c r="Z11" s="1202" t="s">
        <v>439</v>
      </c>
      <c r="AA11" s="1203"/>
      <c r="AB11" s="1203"/>
      <c r="AC11" s="1203"/>
      <c r="AD11" s="1203"/>
      <c r="AE11" s="1203"/>
      <c r="AF11" s="1203"/>
      <c r="AG11" s="1204"/>
    </row>
    <row r="12" spans="2:33" ht="16.5" customHeight="1">
      <c r="B12" s="1143" t="s">
        <v>189</v>
      </c>
      <c r="C12" s="1201"/>
      <c r="D12" s="1201"/>
      <c r="E12" s="1201"/>
      <c r="F12" s="1196" t="str">
        <f>'耐震診断リスト'!C20</f>
        <v>　○○ ㎡</v>
      </c>
      <c r="G12" s="1196"/>
      <c r="H12" s="1196"/>
      <c r="I12" s="1196"/>
      <c r="J12" s="1196"/>
      <c r="K12" s="1196"/>
      <c r="L12" s="1196"/>
      <c r="M12" s="1196"/>
      <c r="N12" s="1196"/>
      <c r="O12" s="1196"/>
      <c r="P12" s="1196"/>
      <c r="Q12" s="1196"/>
      <c r="R12" s="1209" t="s">
        <v>220</v>
      </c>
      <c r="S12" s="1210"/>
      <c r="T12" s="1210"/>
      <c r="U12" s="1211"/>
      <c r="V12" s="1201" t="s">
        <v>190</v>
      </c>
      <c r="W12" s="1201"/>
      <c r="X12" s="1201"/>
      <c r="Y12" s="1201"/>
      <c r="Z12" s="1202" t="s">
        <v>440</v>
      </c>
      <c r="AA12" s="1203"/>
      <c r="AB12" s="1203"/>
      <c r="AC12" s="1203"/>
      <c r="AD12" s="1203"/>
      <c r="AE12" s="1203"/>
      <c r="AF12" s="1203"/>
      <c r="AG12" s="1204"/>
    </row>
    <row r="13" spans="2:33" ht="16.5" customHeight="1">
      <c r="B13" s="1143" t="s">
        <v>191</v>
      </c>
      <c r="C13" s="1201"/>
      <c r="D13" s="1201"/>
      <c r="E13" s="1201"/>
      <c r="F13" s="1223" t="s">
        <v>399</v>
      </c>
      <c r="G13" s="1223"/>
      <c r="H13" s="1223"/>
      <c r="I13" s="1223"/>
      <c r="J13" s="1223"/>
      <c r="K13" s="1223"/>
      <c r="L13" s="1223"/>
      <c r="M13" s="1223"/>
      <c r="N13" s="1223"/>
      <c r="O13" s="1223"/>
      <c r="P13" s="1223"/>
      <c r="Q13" s="1223"/>
      <c r="R13" s="1201" t="s">
        <v>192</v>
      </c>
      <c r="S13" s="1201"/>
      <c r="T13" s="1201"/>
      <c r="U13" s="1201"/>
      <c r="V13" s="1230" t="s">
        <v>400</v>
      </c>
      <c r="W13" s="1231"/>
      <c r="X13" s="1231"/>
      <c r="Y13" s="1231"/>
      <c r="Z13" s="1231"/>
      <c r="AA13" s="1231"/>
      <c r="AB13" s="1231"/>
      <c r="AC13" s="1231"/>
      <c r="AD13" s="1231"/>
      <c r="AE13" s="1231"/>
      <c r="AF13" s="1231"/>
      <c r="AG13" s="1232"/>
    </row>
    <row r="14" spans="2:33" ht="16.5" customHeight="1">
      <c r="B14" s="1139" t="s">
        <v>193</v>
      </c>
      <c r="C14" s="1142"/>
      <c r="D14" s="1142"/>
      <c r="E14" s="1142"/>
      <c r="F14" s="1142" t="s">
        <v>217</v>
      </c>
      <c r="G14" s="1142"/>
      <c r="H14" s="1142"/>
      <c r="I14" s="1142"/>
      <c r="J14" s="1225" t="s">
        <v>405</v>
      </c>
      <c r="K14" s="1225"/>
      <c r="L14" s="1225"/>
      <c r="M14" s="1225"/>
      <c r="N14" s="1225"/>
      <c r="O14" s="1225"/>
      <c r="P14" s="1225"/>
      <c r="Q14" s="1225"/>
      <c r="R14" s="1142" t="s">
        <v>194</v>
      </c>
      <c r="S14" s="1142"/>
      <c r="T14" s="1142"/>
      <c r="U14" s="1142"/>
      <c r="V14" s="1227" t="s">
        <v>351</v>
      </c>
      <c r="W14" s="1227"/>
      <c r="X14" s="1227"/>
      <c r="Y14" s="1227"/>
      <c r="Z14" s="1227"/>
      <c r="AA14" s="1227"/>
      <c r="AB14" s="1227"/>
      <c r="AC14" s="1142" t="s">
        <v>401</v>
      </c>
      <c r="AD14" s="1142"/>
      <c r="AE14" s="1142"/>
      <c r="AF14" s="1142"/>
      <c r="AG14" s="1226"/>
    </row>
    <row r="15" spans="2:33" ht="16.5" customHeight="1">
      <c r="B15" s="1143"/>
      <c r="C15" s="1201"/>
      <c r="D15" s="1201"/>
      <c r="E15" s="1201"/>
      <c r="F15" s="1201" t="s">
        <v>216</v>
      </c>
      <c r="G15" s="1201"/>
      <c r="H15" s="1201"/>
      <c r="I15" s="1201"/>
      <c r="J15" s="1225" t="s">
        <v>405</v>
      </c>
      <c r="K15" s="1225"/>
      <c r="L15" s="1225"/>
      <c r="M15" s="1225"/>
      <c r="N15" s="1225"/>
      <c r="O15" s="1225"/>
      <c r="P15" s="1225"/>
      <c r="Q15" s="1225"/>
      <c r="R15" s="1201"/>
      <c r="S15" s="1201"/>
      <c r="T15" s="1201"/>
      <c r="U15" s="1201"/>
      <c r="V15" s="1216" t="s">
        <v>218</v>
      </c>
      <c r="W15" s="1216"/>
      <c r="X15" s="1216"/>
      <c r="Y15" s="1216"/>
      <c r="Z15" s="1216"/>
      <c r="AA15" s="1216"/>
      <c r="AB15" s="1216"/>
      <c r="AC15" s="1142" t="s">
        <v>401</v>
      </c>
      <c r="AD15" s="1142"/>
      <c r="AE15" s="1142"/>
      <c r="AF15" s="1142"/>
      <c r="AG15" s="1226"/>
    </row>
    <row r="16" spans="2:33" ht="16.5" customHeight="1">
      <c r="B16" s="1143"/>
      <c r="C16" s="1201"/>
      <c r="D16" s="1201"/>
      <c r="E16" s="1201"/>
      <c r="F16" s="1201" t="s">
        <v>215</v>
      </c>
      <c r="G16" s="1201"/>
      <c r="H16" s="1201"/>
      <c r="I16" s="1201"/>
      <c r="J16" s="1225" t="s">
        <v>405</v>
      </c>
      <c r="K16" s="1225"/>
      <c r="L16" s="1225"/>
      <c r="M16" s="1225"/>
      <c r="N16" s="1225"/>
      <c r="O16" s="1225"/>
      <c r="P16" s="1225"/>
      <c r="Q16" s="1225"/>
      <c r="R16" s="1201" t="s">
        <v>195</v>
      </c>
      <c r="S16" s="1201"/>
      <c r="T16" s="1201"/>
      <c r="U16" s="1201"/>
      <c r="V16" s="1223" t="s">
        <v>402</v>
      </c>
      <c r="W16" s="1223"/>
      <c r="X16" s="1223"/>
      <c r="Y16" s="1223"/>
      <c r="Z16" s="1223"/>
      <c r="AA16" s="1223"/>
      <c r="AB16" s="1223"/>
      <c r="AC16" s="1223"/>
      <c r="AD16" s="1223"/>
      <c r="AE16" s="1223"/>
      <c r="AF16" s="1223"/>
      <c r="AG16" s="1224"/>
    </row>
    <row r="17" spans="2:33" ht="16.5" customHeight="1">
      <c r="B17" s="1143" t="s">
        <v>196</v>
      </c>
      <c r="C17" s="1201"/>
      <c r="D17" s="1201"/>
      <c r="E17" s="1201"/>
      <c r="F17" s="1223" t="s">
        <v>406</v>
      </c>
      <c r="G17" s="1223"/>
      <c r="H17" s="1223"/>
      <c r="I17" s="1223"/>
      <c r="J17" s="1223"/>
      <c r="K17" s="1223"/>
      <c r="L17" s="1223"/>
      <c r="M17" s="1223"/>
      <c r="N17" s="1223"/>
      <c r="O17" s="1223"/>
      <c r="P17" s="1223"/>
      <c r="Q17" s="1223"/>
      <c r="R17" s="1201" t="s">
        <v>197</v>
      </c>
      <c r="S17" s="1201"/>
      <c r="T17" s="1201"/>
      <c r="U17" s="1201"/>
      <c r="V17" s="1223" t="s">
        <v>403</v>
      </c>
      <c r="W17" s="1223"/>
      <c r="X17" s="1223"/>
      <c r="Y17" s="1223"/>
      <c r="Z17" s="1223"/>
      <c r="AA17" s="1223"/>
      <c r="AB17" s="1223"/>
      <c r="AC17" s="1223"/>
      <c r="AD17" s="1223"/>
      <c r="AE17" s="1223"/>
      <c r="AF17" s="1223"/>
      <c r="AG17" s="1224"/>
    </row>
    <row r="18" spans="2:33" ht="16.5" customHeight="1">
      <c r="B18" s="1143" t="s">
        <v>198</v>
      </c>
      <c r="C18" s="1201"/>
      <c r="D18" s="1201"/>
      <c r="E18" s="1201"/>
      <c r="F18" s="1223" t="s">
        <v>407</v>
      </c>
      <c r="G18" s="1223"/>
      <c r="H18" s="1223"/>
      <c r="I18" s="1223"/>
      <c r="J18" s="1223"/>
      <c r="K18" s="1223"/>
      <c r="L18" s="1223"/>
      <c r="M18" s="1223"/>
      <c r="N18" s="1223"/>
      <c r="O18" s="1223"/>
      <c r="P18" s="1223"/>
      <c r="Q18" s="1223"/>
      <c r="R18" s="1201" t="s">
        <v>199</v>
      </c>
      <c r="S18" s="1201"/>
      <c r="T18" s="1201"/>
      <c r="U18" s="1201"/>
      <c r="V18" s="1223" t="s">
        <v>404</v>
      </c>
      <c r="W18" s="1223"/>
      <c r="X18" s="1223"/>
      <c r="Y18" s="1223"/>
      <c r="Z18" s="1223"/>
      <c r="AA18" s="1223"/>
      <c r="AB18" s="1223"/>
      <c r="AC18" s="1223"/>
      <c r="AD18" s="1223"/>
      <c r="AE18" s="1223"/>
      <c r="AF18" s="1223"/>
      <c r="AG18" s="1224"/>
    </row>
    <row r="19" spans="2:33" ht="16.5" customHeight="1">
      <c r="B19" s="1143" t="s">
        <v>200</v>
      </c>
      <c r="C19" s="1201"/>
      <c r="D19" s="1201"/>
      <c r="E19" s="1201"/>
      <c r="F19" s="1201"/>
      <c r="G19" s="1201"/>
      <c r="H19" s="1201"/>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22"/>
    </row>
    <row r="20" spans="2:33" ht="16.5" customHeight="1">
      <c r="B20" s="1143" t="s">
        <v>211</v>
      </c>
      <c r="C20" s="1201"/>
      <c r="D20" s="1201"/>
      <c r="E20" s="1201" t="s">
        <v>212</v>
      </c>
      <c r="F20" s="1201"/>
      <c r="G20" s="1201"/>
      <c r="H20" s="1201" t="s">
        <v>203</v>
      </c>
      <c r="I20" s="1201"/>
      <c r="J20" s="1201"/>
      <c r="K20" s="1201"/>
      <c r="L20" s="1201" t="s">
        <v>210</v>
      </c>
      <c r="M20" s="1201"/>
      <c r="N20" s="1201"/>
      <c r="O20" s="1201"/>
      <c r="P20" s="1201" t="s">
        <v>209</v>
      </c>
      <c r="Q20" s="1201"/>
      <c r="R20" s="1201"/>
      <c r="S20" s="1201"/>
      <c r="T20" s="1201" t="s">
        <v>390</v>
      </c>
      <c r="U20" s="1201"/>
      <c r="V20" s="1201"/>
      <c r="W20" s="1201"/>
      <c r="X20" s="1201" t="s">
        <v>391</v>
      </c>
      <c r="Y20" s="1201"/>
      <c r="Z20" s="1201"/>
      <c r="AA20" s="1201"/>
      <c r="AB20" s="1201" t="s">
        <v>208</v>
      </c>
      <c r="AC20" s="1201"/>
      <c r="AD20" s="1201"/>
      <c r="AE20" s="1201" t="s">
        <v>207</v>
      </c>
      <c r="AF20" s="1201"/>
      <c r="AG20" s="1222"/>
    </row>
    <row r="21" spans="2:33" ht="16.5" customHeight="1">
      <c r="B21" s="1143"/>
      <c r="C21" s="1201"/>
      <c r="D21" s="1201"/>
      <c r="E21" s="1201" t="s">
        <v>202</v>
      </c>
      <c r="F21" s="1201"/>
      <c r="G21" s="1201"/>
      <c r="H21" s="1201" t="s">
        <v>204</v>
      </c>
      <c r="I21" s="1201"/>
      <c r="J21" s="1201"/>
      <c r="K21" s="1201"/>
      <c r="L21" s="1201" t="s">
        <v>213</v>
      </c>
      <c r="M21" s="1201"/>
      <c r="N21" s="1201"/>
      <c r="O21" s="1201"/>
      <c r="P21" s="1201" t="s">
        <v>213</v>
      </c>
      <c r="Q21" s="1201"/>
      <c r="R21" s="1201"/>
      <c r="S21" s="1201"/>
      <c r="T21" s="1201" t="s">
        <v>214</v>
      </c>
      <c r="U21" s="1201"/>
      <c r="V21" s="1201"/>
      <c r="W21" s="1201"/>
      <c r="X21" s="1201" t="s">
        <v>214</v>
      </c>
      <c r="Y21" s="1201"/>
      <c r="Z21" s="1201"/>
      <c r="AA21" s="1201"/>
      <c r="AB21" s="1201"/>
      <c r="AC21" s="1201"/>
      <c r="AD21" s="1201"/>
      <c r="AE21" s="1201"/>
      <c r="AF21" s="1201"/>
      <c r="AG21" s="1222"/>
    </row>
    <row r="22" spans="2:33" ht="16.5" customHeight="1">
      <c r="B22" s="1143" t="s">
        <v>205</v>
      </c>
      <c r="C22" s="1201"/>
      <c r="D22" s="1201"/>
      <c r="E22" s="1213" t="s">
        <v>414</v>
      </c>
      <c r="F22" s="1213"/>
      <c r="G22" s="1213"/>
      <c r="H22" s="1208">
        <f>'柱率・壁率'!D22</f>
        <v>2017.5599999999997</v>
      </c>
      <c r="I22" s="1208"/>
      <c r="J22" s="1208"/>
      <c r="K22" s="1208"/>
      <c r="L22" s="1207">
        <f>'柱率・壁率'!F22</f>
        <v>116496</v>
      </c>
      <c r="M22" s="1207"/>
      <c r="N22" s="1207"/>
      <c r="O22" s="1207"/>
      <c r="P22" s="1207">
        <f>'柱率・壁率'!G18</f>
      </c>
      <c r="Q22" s="1207"/>
      <c r="R22" s="1207"/>
      <c r="S22" s="1207"/>
      <c r="T22" s="1208">
        <f>'柱率・壁率'!H22</f>
        <v>57.74103372390413</v>
      </c>
      <c r="U22" s="1208"/>
      <c r="V22" s="1208"/>
      <c r="W22" s="1208"/>
      <c r="X22" s="1208">
        <f>'柱率・壁率'!I22</f>
      </c>
      <c r="Y22" s="1208"/>
      <c r="Z22" s="1208"/>
      <c r="AA22" s="1208"/>
      <c r="AB22" s="1206">
        <f>MIN('Is値の算定・業務報酬'!S16:S20)</f>
        <v>0.866115505858562</v>
      </c>
      <c r="AC22" s="1206"/>
      <c r="AD22" s="1206"/>
      <c r="AE22" s="1218" t="str">
        <f>IF(AB22="","",IF(AB22&gt;=0.8,"OK","NG"))</f>
        <v>OK</v>
      </c>
      <c r="AF22" s="1219"/>
      <c r="AG22" s="1220"/>
    </row>
    <row r="23" spans="2:33" ht="16.5" customHeight="1">
      <c r="B23" s="1143" t="s">
        <v>206</v>
      </c>
      <c r="C23" s="1201"/>
      <c r="D23" s="1201"/>
      <c r="E23" s="1213" t="s">
        <v>414</v>
      </c>
      <c r="F23" s="1213"/>
      <c r="G23" s="1213"/>
      <c r="H23" s="1208">
        <f>'柱率・壁率'!D33</f>
        <v>2017.5599999999997</v>
      </c>
      <c r="I23" s="1208"/>
      <c r="J23" s="1208"/>
      <c r="K23" s="1208"/>
      <c r="L23" s="1207">
        <f>'柱率・壁率'!F33</f>
        <v>135684</v>
      </c>
      <c r="M23" s="1207"/>
      <c r="N23" s="1207"/>
      <c r="O23" s="1207"/>
      <c r="P23" s="1207">
        <f>'柱率・壁率'!G33</f>
      </c>
      <c r="Q23" s="1207"/>
      <c r="R23" s="1207"/>
      <c r="S23" s="1207"/>
      <c r="T23" s="1208">
        <f>'柱率・壁率'!H33</f>
        <v>67.25153155296498</v>
      </c>
      <c r="U23" s="1208"/>
      <c r="V23" s="1208"/>
      <c r="W23" s="1208"/>
      <c r="X23" s="1208">
        <f>'柱率・壁率'!I33</f>
      </c>
      <c r="Y23" s="1208"/>
      <c r="Z23" s="1208"/>
      <c r="AA23" s="1208"/>
      <c r="AB23" s="1206">
        <f>MIN('Is値の算定・業務報酬'!S21:S25)</f>
        <v>1.0087729732944748</v>
      </c>
      <c r="AC23" s="1206"/>
      <c r="AD23" s="1206"/>
      <c r="AE23" s="1218" t="str">
        <f>IF(AB23="","",IF(AB23&gt;=0.8,"OK","NG"))</f>
        <v>OK</v>
      </c>
      <c r="AF23" s="1219"/>
      <c r="AG23" s="1220"/>
    </row>
    <row r="24" spans="2:33" ht="16.5" customHeight="1">
      <c r="B24" s="1144" t="s">
        <v>201</v>
      </c>
      <c r="C24" s="1221"/>
      <c r="D24" s="1221"/>
      <c r="E24" s="1221"/>
      <c r="F24" s="1221"/>
      <c r="G24" s="1221"/>
      <c r="H24" s="1228" t="s">
        <v>408</v>
      </c>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9"/>
    </row>
    <row r="25" spans="2:33" ht="12">
      <c r="B25" s="425"/>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7"/>
    </row>
    <row r="26" spans="2:33" ht="12">
      <c r="B26" s="428"/>
      <c r="C26" s="38"/>
      <c r="D26" s="38"/>
      <c r="E26" s="38"/>
      <c r="F26" s="38"/>
      <c r="G26" s="38"/>
      <c r="H26" s="38"/>
      <c r="I26" s="38"/>
      <c r="J26" s="38"/>
      <c r="K26" s="38"/>
      <c r="L26" s="38"/>
      <c r="M26" s="38"/>
      <c r="N26" s="38"/>
      <c r="O26" s="38" t="s">
        <v>350</v>
      </c>
      <c r="P26" s="38"/>
      <c r="Q26" s="38"/>
      <c r="R26" s="38"/>
      <c r="S26" s="38"/>
      <c r="T26" s="38"/>
      <c r="U26" s="38"/>
      <c r="V26" s="38"/>
      <c r="W26" s="38"/>
      <c r="X26" s="38"/>
      <c r="Y26" s="38"/>
      <c r="Z26" s="38"/>
      <c r="AA26" s="38"/>
      <c r="AB26" s="38"/>
      <c r="AC26" s="38"/>
      <c r="AD26" s="38"/>
      <c r="AE26" s="38"/>
      <c r="AF26" s="38"/>
      <c r="AG26" s="429"/>
    </row>
    <row r="27" spans="2:33" ht="12">
      <c r="B27" s="42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429"/>
    </row>
    <row r="28" spans="2:33" ht="12">
      <c r="B28" s="42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429"/>
    </row>
    <row r="29" spans="2:33" ht="12">
      <c r="B29" s="42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429"/>
    </row>
    <row r="30" spans="2:33" ht="12">
      <c r="B30" s="42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429"/>
    </row>
    <row r="31" spans="2:33" ht="12">
      <c r="B31" s="42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429"/>
    </row>
    <row r="32" spans="2:33" ht="12">
      <c r="B32" s="42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429"/>
    </row>
    <row r="33" spans="2:33" ht="12">
      <c r="B33" s="42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429"/>
    </row>
    <row r="34" spans="2:33" ht="12">
      <c r="B34" s="42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429"/>
    </row>
    <row r="35" spans="2:33" ht="12">
      <c r="B35" s="42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429"/>
    </row>
    <row r="36" spans="2:33" ht="12">
      <c r="B36" s="42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429"/>
    </row>
    <row r="37" spans="2:33" ht="12">
      <c r="B37" s="42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429"/>
    </row>
    <row r="38" spans="2:33" ht="12">
      <c r="B38" s="42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429"/>
    </row>
    <row r="39" spans="2:33" ht="12">
      <c r="B39" s="42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429"/>
    </row>
    <row r="40" spans="2:33" ht="12">
      <c r="B40" s="42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429"/>
    </row>
    <row r="41" spans="2:33" ht="12">
      <c r="B41" s="42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429"/>
    </row>
    <row r="42" spans="2:33" ht="12">
      <c r="B42" s="42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429"/>
    </row>
    <row r="43" spans="2:33" ht="12">
      <c r="B43" s="42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429"/>
    </row>
    <row r="44" spans="2:33" ht="12">
      <c r="B44" s="42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429"/>
    </row>
    <row r="45" spans="2:33" ht="12">
      <c r="B45" s="42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429"/>
    </row>
    <row r="46" spans="2:33" ht="12">
      <c r="B46" s="42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429"/>
    </row>
    <row r="47" spans="2:33" ht="12">
      <c r="B47" s="42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429"/>
    </row>
    <row r="48" spans="2:33" ht="12">
      <c r="B48" s="428"/>
      <c r="C48" s="38"/>
      <c r="D48" s="38"/>
      <c r="E48" s="38"/>
      <c r="F48" s="38"/>
      <c r="G48" s="38"/>
      <c r="H48" s="38"/>
      <c r="I48" s="38"/>
      <c r="J48" s="38"/>
      <c r="K48" s="38"/>
      <c r="L48" s="38"/>
      <c r="M48" s="38"/>
      <c r="N48" s="38"/>
      <c r="O48" s="38"/>
      <c r="P48" s="38"/>
      <c r="Q48" s="38"/>
      <c r="R48" s="38"/>
      <c r="S48" s="38"/>
      <c r="T48" s="38"/>
      <c r="U48" s="38"/>
      <c r="V48" s="38"/>
      <c r="W48" s="38" t="s">
        <v>359</v>
      </c>
      <c r="X48" s="38" t="s">
        <v>361</v>
      </c>
      <c r="Y48" s="38"/>
      <c r="Z48" s="38"/>
      <c r="AA48" s="38"/>
      <c r="AB48" s="38"/>
      <c r="AC48" s="38"/>
      <c r="AD48" s="38"/>
      <c r="AE48" s="38"/>
      <c r="AF48" s="38"/>
      <c r="AG48" s="429"/>
    </row>
    <row r="49" spans="2:33" ht="12">
      <c r="B49" s="428"/>
      <c r="C49" s="38"/>
      <c r="D49" s="38"/>
      <c r="E49" s="38"/>
      <c r="F49" s="38"/>
      <c r="G49" s="38"/>
      <c r="H49" s="38"/>
      <c r="I49" s="38"/>
      <c r="J49" s="38"/>
      <c r="K49" s="38"/>
      <c r="L49" s="38"/>
      <c r="M49" s="38"/>
      <c r="N49" s="38"/>
      <c r="O49" s="38"/>
      <c r="P49" s="38"/>
      <c r="Q49" s="38"/>
      <c r="R49" s="38"/>
      <c r="S49" s="38"/>
      <c r="T49" s="38"/>
      <c r="U49" s="38"/>
      <c r="V49" s="38"/>
      <c r="W49" s="38" t="s">
        <v>360</v>
      </c>
      <c r="X49" s="38" t="s">
        <v>362</v>
      </c>
      <c r="Y49" s="38"/>
      <c r="Z49" s="38"/>
      <c r="AA49" s="38"/>
      <c r="AB49" s="38"/>
      <c r="AC49" s="38"/>
      <c r="AD49" s="38"/>
      <c r="AE49" s="38"/>
      <c r="AF49" s="38"/>
      <c r="AG49" s="429"/>
    </row>
    <row r="50" spans="2:33" ht="12">
      <c r="B50" s="428"/>
      <c r="C50" s="38"/>
      <c r="D50" s="38"/>
      <c r="E50" s="38"/>
      <c r="F50" s="38"/>
      <c r="G50" s="38"/>
      <c r="H50" s="38"/>
      <c r="I50" s="38"/>
      <c r="J50" s="38"/>
      <c r="K50" s="38"/>
      <c r="L50" s="38"/>
      <c r="M50" s="38"/>
      <c r="N50" s="38"/>
      <c r="O50" s="38"/>
      <c r="P50" s="38"/>
      <c r="Q50" s="38"/>
      <c r="R50" s="38"/>
      <c r="S50" s="38"/>
      <c r="T50" s="38"/>
      <c r="U50" s="38"/>
      <c r="V50" s="38"/>
      <c r="W50" s="36"/>
      <c r="X50" s="36"/>
      <c r="Y50" s="36"/>
      <c r="Z50" s="38"/>
      <c r="AA50" s="38"/>
      <c r="AB50" s="38"/>
      <c r="AC50" s="38"/>
      <c r="AD50" s="38"/>
      <c r="AE50" s="38"/>
      <c r="AF50" s="38"/>
      <c r="AG50" s="429"/>
    </row>
    <row r="51" spans="2:33" ht="12">
      <c r="B51" s="428"/>
      <c r="C51" s="38"/>
      <c r="D51" s="38"/>
      <c r="E51" s="38"/>
      <c r="F51" s="38" t="s">
        <v>409</v>
      </c>
      <c r="G51" s="38"/>
      <c r="H51" s="38"/>
      <c r="I51" s="38"/>
      <c r="J51" s="38"/>
      <c r="K51" s="38"/>
      <c r="L51" s="38"/>
      <c r="M51" s="38"/>
      <c r="N51" s="38"/>
      <c r="O51" s="38"/>
      <c r="P51" s="38"/>
      <c r="Q51" s="38"/>
      <c r="R51" s="38"/>
      <c r="S51" s="38"/>
      <c r="T51" s="38"/>
      <c r="U51" s="38"/>
      <c r="V51" s="38"/>
      <c r="W51" s="183"/>
      <c r="X51" s="183"/>
      <c r="Y51" s="38"/>
      <c r="Z51" s="38"/>
      <c r="AA51" s="38"/>
      <c r="AB51" s="38"/>
      <c r="AC51" s="38"/>
      <c r="AD51" s="38"/>
      <c r="AE51" s="38"/>
      <c r="AF51" s="38"/>
      <c r="AG51" s="429"/>
    </row>
    <row r="52" spans="2:33" ht="12">
      <c r="B52" s="428"/>
      <c r="C52" s="38"/>
      <c r="D52" s="38"/>
      <c r="E52" s="38"/>
      <c r="F52" s="38"/>
      <c r="G52" s="36" t="s">
        <v>410</v>
      </c>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429"/>
    </row>
    <row r="53" spans="2:33" ht="12">
      <c r="B53" s="428"/>
      <c r="C53" s="38"/>
      <c r="D53" s="38"/>
      <c r="E53" s="38"/>
      <c r="F53" s="183"/>
      <c r="G53" s="36"/>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9"/>
    </row>
    <row r="54" spans="2:33" ht="13.5">
      <c r="B54" s="430"/>
      <c r="C54" s="183"/>
      <c r="D54" s="183"/>
      <c r="E54" s="183"/>
      <c r="F54" s="183"/>
      <c r="G54" s="183" t="s">
        <v>411</v>
      </c>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431"/>
    </row>
    <row r="55" spans="2:33" ht="12">
      <c r="B55" s="430"/>
      <c r="C55" s="183"/>
      <c r="D55" s="183"/>
      <c r="E55" s="183"/>
      <c r="F55" s="183"/>
      <c r="G55" s="183" t="s">
        <v>412</v>
      </c>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431"/>
    </row>
    <row r="56" spans="2:33" ht="13.5">
      <c r="B56" s="430"/>
      <c r="C56" s="183"/>
      <c r="D56" s="183"/>
      <c r="E56" s="183"/>
      <c r="F56" s="36"/>
      <c r="G56" s="38" t="s">
        <v>413</v>
      </c>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431"/>
    </row>
    <row r="57" spans="2:33" ht="12">
      <c r="B57" s="432"/>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4"/>
    </row>
  </sheetData>
  <sheetProtection/>
  <mergeCells count="100">
    <mergeCell ref="B9:E9"/>
    <mergeCell ref="B5:E5"/>
    <mergeCell ref="B6:E6"/>
    <mergeCell ref="B7:E7"/>
    <mergeCell ref="R6:U6"/>
    <mergeCell ref="R7:U7"/>
    <mergeCell ref="F7:Q7"/>
    <mergeCell ref="B8:E8"/>
    <mergeCell ref="B10:E10"/>
    <mergeCell ref="B11:E11"/>
    <mergeCell ref="B12:E12"/>
    <mergeCell ref="F11:Q11"/>
    <mergeCell ref="F10:Q10"/>
    <mergeCell ref="H24:AG24"/>
    <mergeCell ref="F12:Q12"/>
    <mergeCell ref="B13:E13"/>
    <mergeCell ref="R13:U13"/>
    <mergeCell ref="V13:AG13"/>
    <mergeCell ref="B14:E16"/>
    <mergeCell ref="B17:E17"/>
    <mergeCell ref="R14:U15"/>
    <mergeCell ref="R16:U16"/>
    <mergeCell ref="F17:Q17"/>
    <mergeCell ref="F13:Q13"/>
    <mergeCell ref="F15:I15"/>
    <mergeCell ref="F14:I14"/>
    <mergeCell ref="J14:Q14"/>
    <mergeCell ref="J15:Q15"/>
    <mergeCell ref="R18:U18"/>
    <mergeCell ref="V18:AG18"/>
    <mergeCell ref="J16:Q16"/>
    <mergeCell ref="B19:AG19"/>
    <mergeCell ref="AC14:AG14"/>
    <mergeCell ref="AC15:AG15"/>
    <mergeCell ref="V14:AB14"/>
    <mergeCell ref="V15:AB15"/>
    <mergeCell ref="R17:U17"/>
    <mergeCell ref="F18:Q18"/>
    <mergeCell ref="V17:AG17"/>
    <mergeCell ref="V16:AG16"/>
    <mergeCell ref="E22:G22"/>
    <mergeCell ref="L21:O21"/>
    <mergeCell ref="B18:E18"/>
    <mergeCell ref="E20:G20"/>
    <mergeCell ref="E21:G21"/>
    <mergeCell ref="B20:D21"/>
    <mergeCell ref="B22:D22"/>
    <mergeCell ref="AE22:AG22"/>
    <mergeCell ref="AB22:AD22"/>
    <mergeCell ref="AB20:AD21"/>
    <mergeCell ref="H20:K20"/>
    <mergeCell ref="H21:K21"/>
    <mergeCell ref="AE20:AG21"/>
    <mergeCell ref="T20:W20"/>
    <mergeCell ref="X20:AA20"/>
    <mergeCell ref="P20:S20"/>
    <mergeCell ref="H22:K22"/>
    <mergeCell ref="L22:O22"/>
    <mergeCell ref="AE23:AG23"/>
    <mergeCell ref="B24:G24"/>
    <mergeCell ref="B23:D23"/>
    <mergeCell ref="H23:K23"/>
    <mergeCell ref="L23:O23"/>
    <mergeCell ref="P23:S23"/>
    <mergeCell ref="F8:Q8"/>
    <mergeCell ref="F9:Q9"/>
    <mergeCell ref="R8:U8"/>
    <mergeCell ref="R9:U10"/>
    <mergeCell ref="E23:G23"/>
    <mergeCell ref="Z10:AG10"/>
    <mergeCell ref="Z9:AG9"/>
    <mergeCell ref="V9:Y9"/>
    <mergeCell ref="T21:W21"/>
    <mergeCell ref="P21:S21"/>
    <mergeCell ref="AB23:AD23"/>
    <mergeCell ref="F16:I16"/>
    <mergeCell ref="P22:S22"/>
    <mergeCell ref="T22:W22"/>
    <mergeCell ref="X22:AA22"/>
    <mergeCell ref="R12:U12"/>
    <mergeCell ref="T23:W23"/>
    <mergeCell ref="X23:AA23"/>
    <mergeCell ref="X21:AA21"/>
    <mergeCell ref="L20:O20"/>
    <mergeCell ref="V10:Y10"/>
    <mergeCell ref="Z11:AG11"/>
    <mergeCell ref="Z12:AG12"/>
    <mergeCell ref="V11:Y11"/>
    <mergeCell ref="V12:Y12"/>
    <mergeCell ref="R11:U11"/>
    <mergeCell ref="V6:AB6"/>
    <mergeCell ref="AC6:AG6"/>
    <mergeCell ref="Z2:AG2"/>
    <mergeCell ref="V8:AG8"/>
    <mergeCell ref="V5:AG5"/>
    <mergeCell ref="V7:AG7"/>
    <mergeCell ref="B4:AG4"/>
    <mergeCell ref="F5:Q5"/>
    <mergeCell ref="F6:Q6"/>
    <mergeCell ref="R5:U5"/>
  </mergeCells>
  <printOptions horizontalCentered="1"/>
  <pageMargins left="0.7874015748031497" right="0.3937007874015748" top="0.5905511811023623" bottom="0.5905511811023623" header="0.5118110236220472" footer="0.3937007874015748"/>
  <pageSetup blackAndWhite="1" fitToHeight="1" fitToWidth="1" horizontalDpi="300" verticalDpi="300" orientation="portrait" paperSize="9" r:id="rId5"/>
  <headerFooter alignWithMargins="0">
    <oddFooter>&amp;C9</oddFooter>
  </headerFooter>
  <drawing r:id="rId4"/>
  <legacyDrawing r:id="rId3"/>
  <oleObjects>
    <oleObject progId="Equation.3" shapeId="320790" r:id="rId1"/>
    <oleObject progId="Equation.3" shapeId="115330" r:id="rId2"/>
  </oleObjects>
</worksheet>
</file>

<file path=xl/worksheets/sheet14.xml><?xml version="1.0" encoding="utf-8"?>
<worksheet xmlns="http://schemas.openxmlformats.org/spreadsheetml/2006/main" xmlns:r="http://schemas.openxmlformats.org/officeDocument/2006/relationships">
  <dimension ref="B2:AH31"/>
  <sheetViews>
    <sheetView view="pageBreakPreview" zoomScaleSheetLayoutView="100" zoomScalePageLayoutView="0" workbookViewId="0" topLeftCell="A1">
      <selection activeCell="AA3" sqref="AA3"/>
    </sheetView>
  </sheetViews>
  <sheetFormatPr defaultColWidth="5.28125" defaultRowHeight="18" customHeight="1"/>
  <cols>
    <col min="1" max="1" width="3.140625" style="129" customWidth="1"/>
    <col min="2" max="2" width="1.7109375" style="129" customWidth="1"/>
    <col min="3" max="4" width="3.00390625" style="129" customWidth="1"/>
    <col min="5" max="5" width="2.421875" style="129" customWidth="1"/>
    <col min="6" max="7" width="3.00390625" style="129" customWidth="1"/>
    <col min="8" max="8" width="3.57421875" style="129" customWidth="1"/>
    <col min="9" max="9" width="2.421875" style="129" customWidth="1"/>
    <col min="10" max="11" width="3.00390625" style="129" customWidth="1"/>
    <col min="12" max="13" width="1.8515625" style="129" customWidth="1"/>
    <col min="14" max="14" width="2.421875" style="129" customWidth="1"/>
    <col min="15" max="16" width="3.00390625" style="129" customWidth="1"/>
    <col min="17" max="17" width="3.57421875" style="129" customWidth="1"/>
    <col min="18" max="18" width="2.421875" style="129" customWidth="1"/>
    <col min="19" max="20" width="3.00390625" style="129" customWidth="1"/>
    <col min="21" max="22" width="1.8515625" style="129" customWidth="1"/>
    <col min="23" max="23" width="2.421875" style="129" customWidth="1"/>
    <col min="24" max="25" width="3.00390625" style="129" customWidth="1"/>
    <col min="26" max="26" width="3.57421875" style="129" customWidth="1"/>
    <col min="27" max="29" width="2.421875" style="129" customWidth="1"/>
    <col min="30" max="30" width="1.421875" style="150" customWidth="1"/>
    <col min="31" max="31" width="4.7109375" style="150" customWidth="1"/>
    <col min="32" max="32" width="6.421875" style="129" customWidth="1"/>
    <col min="33" max="33" width="0.9921875" style="129" customWidth="1"/>
    <col min="34" max="34" width="8.7109375" style="151" customWidth="1"/>
    <col min="35" max="35" width="3.00390625" style="129" customWidth="1"/>
    <col min="36" max="36" width="4.7109375" style="129" hidden="1" customWidth="1"/>
    <col min="37" max="40" width="4.7109375" style="129" customWidth="1"/>
    <col min="41" max="16384" width="5.28125" style="129" customWidth="1"/>
  </cols>
  <sheetData>
    <row r="2" spans="2:34" ht="24.75" customHeight="1">
      <c r="B2" s="130"/>
      <c r="C2" s="131"/>
      <c r="D2" s="131"/>
      <c r="E2" s="131"/>
      <c r="F2" s="131"/>
      <c r="G2" s="131"/>
      <c r="H2" s="131"/>
      <c r="I2" s="131"/>
      <c r="J2" s="131"/>
      <c r="K2" s="131"/>
      <c r="L2" s="131"/>
      <c r="M2" s="131"/>
      <c r="N2" s="131"/>
      <c r="O2" s="131"/>
      <c r="P2" s="131"/>
      <c r="Q2" s="131"/>
      <c r="R2" s="131"/>
      <c r="S2" s="131"/>
      <c r="T2" s="131"/>
      <c r="U2" s="131"/>
      <c r="V2" s="131"/>
      <c r="W2" s="131"/>
      <c r="X2" s="131"/>
      <c r="Y2" s="131"/>
      <c r="Z2" s="131"/>
      <c r="AA2" s="1234" t="str">
        <f>'報告書'!AE2</f>
        <v>〇〇市町 - 第 ○○ 号</v>
      </c>
      <c r="AB2" s="1235"/>
      <c r="AC2" s="1235"/>
      <c r="AD2" s="1235"/>
      <c r="AE2" s="1235"/>
      <c r="AF2" s="1235"/>
      <c r="AG2" s="1235"/>
      <c r="AH2" s="1236"/>
    </row>
    <row r="3" spans="2:34" ht="19.5" customHeight="1">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2"/>
      <c r="AB3" s="152"/>
      <c r="AC3" s="152"/>
      <c r="AD3" s="152"/>
      <c r="AE3" s="152"/>
      <c r="AF3" s="152"/>
      <c r="AG3" s="152"/>
      <c r="AH3" s="152"/>
    </row>
    <row r="4" spans="2:34" ht="19.5" customHeight="1">
      <c r="B4" s="131"/>
      <c r="C4" s="136"/>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3"/>
      <c r="AE4" s="133"/>
      <c r="AF4" s="132"/>
      <c r="AG4" s="132"/>
      <c r="AH4" s="134"/>
    </row>
    <row r="5" spans="2:34" ht="19.5" customHeight="1">
      <c r="B5" s="131"/>
      <c r="C5" s="136"/>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3"/>
      <c r="AE5" s="133"/>
      <c r="AF5" s="132"/>
      <c r="AG5" s="132"/>
      <c r="AH5" s="134"/>
    </row>
    <row r="6" spans="2:34" ht="19.5" customHeight="1">
      <c r="B6" s="131"/>
      <c r="C6" s="136"/>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3"/>
      <c r="AE6" s="133"/>
      <c r="AF6" s="132"/>
      <c r="AG6" s="132"/>
      <c r="AH6" s="134"/>
    </row>
    <row r="7" spans="2:34" s="137" customFormat="1" ht="19.5" customHeight="1">
      <c r="B7" s="138"/>
      <c r="C7" s="139"/>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3"/>
      <c r="AE7" s="133"/>
      <c r="AF7" s="133"/>
      <c r="AG7" s="135"/>
      <c r="AH7" s="135"/>
    </row>
    <row r="8" spans="2:34" s="137" customFormat="1" ht="19.5" customHeight="1">
      <c r="B8" s="138"/>
      <c r="C8" s="139"/>
      <c r="D8" s="135"/>
      <c r="E8" s="140"/>
      <c r="F8" s="140"/>
      <c r="G8" s="139"/>
      <c r="H8" s="139"/>
      <c r="I8" s="139"/>
      <c r="J8" s="139"/>
      <c r="K8" s="139"/>
      <c r="L8" s="139"/>
      <c r="M8" s="139"/>
      <c r="N8" s="139"/>
      <c r="O8" s="139"/>
      <c r="P8" s="139"/>
      <c r="Q8" s="139"/>
      <c r="R8" s="139"/>
      <c r="S8" s="142"/>
      <c r="T8" s="139"/>
      <c r="U8" s="139"/>
      <c r="V8" s="139"/>
      <c r="W8" s="139"/>
      <c r="X8" s="139"/>
      <c r="Y8" s="139"/>
      <c r="Z8" s="139"/>
      <c r="AA8" s="139"/>
      <c r="AB8" s="139"/>
      <c r="AC8" s="139"/>
      <c r="AD8" s="143"/>
      <c r="AE8" s="143"/>
      <c r="AF8" s="143"/>
      <c r="AG8" s="135"/>
      <c r="AH8" s="135"/>
    </row>
    <row r="9" spans="2:34" s="137" customFormat="1" ht="19.5" customHeight="1">
      <c r="B9" s="138"/>
      <c r="C9" s="139"/>
      <c r="D9" s="135"/>
      <c r="E9" s="140"/>
      <c r="F9" s="135"/>
      <c r="G9" s="135"/>
      <c r="H9" s="141"/>
      <c r="I9" s="135"/>
      <c r="J9" s="141"/>
      <c r="K9" s="141"/>
      <c r="L9" s="141"/>
      <c r="M9" s="141"/>
      <c r="N9" s="144" t="s">
        <v>529</v>
      </c>
      <c r="O9" s="141"/>
      <c r="P9" s="141"/>
      <c r="Q9" s="141"/>
      <c r="R9" s="141"/>
      <c r="S9" s="141"/>
      <c r="T9" s="141"/>
      <c r="U9" s="141"/>
      <c r="V9" s="141"/>
      <c r="W9" s="141"/>
      <c r="X9" s="135"/>
      <c r="Y9" s="135"/>
      <c r="Z9" s="135"/>
      <c r="AA9" s="135"/>
      <c r="AB9" s="135"/>
      <c r="AC9" s="135"/>
      <c r="AD9" s="133"/>
      <c r="AE9" s="133"/>
      <c r="AF9" s="133"/>
      <c r="AG9" s="135"/>
      <c r="AH9" s="135"/>
    </row>
    <row r="10" spans="2:34" s="137" customFormat="1" ht="19.5" customHeight="1">
      <c r="B10" s="138"/>
      <c r="C10" s="139"/>
      <c r="D10" s="135"/>
      <c r="E10" s="140"/>
      <c r="F10" s="135"/>
      <c r="G10" s="135"/>
      <c r="H10" s="135"/>
      <c r="I10" s="135"/>
      <c r="J10" s="135"/>
      <c r="K10" s="135"/>
      <c r="L10" s="135"/>
      <c r="M10" s="135"/>
      <c r="N10" s="135"/>
      <c r="O10" s="135"/>
      <c r="P10" s="135"/>
      <c r="Q10" s="135"/>
      <c r="R10" s="135"/>
      <c r="S10" s="140"/>
      <c r="T10" s="135"/>
      <c r="U10" s="135"/>
      <c r="V10" s="135"/>
      <c r="W10" s="135"/>
      <c r="X10" s="135"/>
      <c r="Y10" s="135"/>
      <c r="Z10" s="135"/>
      <c r="AA10" s="135"/>
      <c r="AB10" s="135"/>
      <c r="AC10" s="135"/>
      <c r="AD10" s="133"/>
      <c r="AE10" s="133"/>
      <c r="AF10" s="133"/>
      <c r="AG10" s="135"/>
      <c r="AH10" s="135"/>
    </row>
    <row r="11" spans="2:34" s="137" customFormat="1" ht="19.5" customHeight="1">
      <c r="B11" s="138"/>
      <c r="C11" s="139"/>
      <c r="D11" s="135"/>
      <c r="E11" s="140"/>
      <c r="F11" s="135"/>
      <c r="G11" s="139"/>
      <c r="H11" s="142"/>
      <c r="I11" s="142"/>
      <c r="J11" s="142" t="s">
        <v>520</v>
      </c>
      <c r="K11" s="139"/>
      <c r="L11" s="139"/>
      <c r="M11" s="139"/>
      <c r="N11" s="139"/>
      <c r="O11" s="139"/>
      <c r="P11" s="139"/>
      <c r="Q11" s="139"/>
      <c r="R11" s="139"/>
      <c r="S11" s="142"/>
      <c r="T11" s="139"/>
      <c r="U11" s="139"/>
      <c r="V11" s="139"/>
      <c r="W11" s="139"/>
      <c r="X11" s="139"/>
      <c r="Y11" s="139"/>
      <c r="Z11" s="139"/>
      <c r="AA11" s="139"/>
      <c r="AB11" s="139"/>
      <c r="AC11" s="139"/>
      <c r="AD11" s="143"/>
      <c r="AE11" s="143"/>
      <c r="AF11" s="143"/>
      <c r="AG11" s="135"/>
      <c r="AH11" s="135"/>
    </row>
    <row r="12" spans="2:34" s="137" customFormat="1" ht="19.5" customHeight="1">
      <c r="B12" s="138"/>
      <c r="C12" s="139"/>
      <c r="D12" s="135"/>
      <c r="E12" s="140"/>
      <c r="F12" s="140"/>
      <c r="G12" s="139"/>
      <c r="H12" s="139"/>
      <c r="I12" s="139"/>
      <c r="J12" s="139"/>
      <c r="K12" s="139"/>
      <c r="L12" s="139"/>
      <c r="M12" s="139"/>
      <c r="N12" s="139"/>
      <c r="O12" s="139"/>
      <c r="P12" s="139"/>
      <c r="Q12" s="139"/>
      <c r="R12" s="139"/>
      <c r="S12" s="142"/>
      <c r="T12" s="139"/>
      <c r="U12" s="139"/>
      <c r="V12" s="139"/>
      <c r="W12" s="139"/>
      <c r="X12" s="139"/>
      <c r="Y12" s="139"/>
      <c r="Z12" s="139"/>
      <c r="AA12" s="139"/>
      <c r="AB12" s="139"/>
      <c r="AC12" s="139"/>
      <c r="AD12" s="143"/>
      <c r="AE12" s="143"/>
      <c r="AF12" s="143"/>
      <c r="AG12" s="135"/>
      <c r="AH12" s="135"/>
    </row>
    <row r="13" spans="2:34" s="137" customFormat="1" ht="19.5" customHeight="1">
      <c r="B13" s="138"/>
      <c r="C13" s="139"/>
      <c r="D13" s="135"/>
      <c r="E13" s="135"/>
      <c r="F13" s="140"/>
      <c r="G13" s="142"/>
      <c r="H13" s="142" t="s">
        <v>521</v>
      </c>
      <c r="I13" s="142"/>
      <c r="J13" s="142" t="s">
        <v>522</v>
      </c>
      <c r="K13" s="142" t="s">
        <v>523</v>
      </c>
      <c r="L13" s="142"/>
      <c r="M13" s="142"/>
      <c r="N13" s="142"/>
      <c r="O13" s="142"/>
      <c r="P13" s="142"/>
      <c r="Q13" s="142"/>
      <c r="R13" s="142"/>
      <c r="S13" s="142"/>
      <c r="T13" s="142"/>
      <c r="U13" s="142"/>
      <c r="V13" s="142"/>
      <c r="W13" s="142"/>
      <c r="X13" s="142"/>
      <c r="Y13" s="142"/>
      <c r="Z13" s="139"/>
      <c r="AA13" s="139"/>
      <c r="AB13" s="139"/>
      <c r="AC13" s="139"/>
      <c r="AD13" s="143"/>
      <c r="AE13" s="143"/>
      <c r="AF13" s="143"/>
      <c r="AG13" s="135"/>
      <c r="AH13" s="135"/>
    </row>
    <row r="14" spans="2:34" ht="19.5" customHeight="1">
      <c r="B14" s="131"/>
      <c r="C14" s="132"/>
      <c r="D14" s="132"/>
      <c r="E14" s="132"/>
      <c r="F14" s="132"/>
      <c r="G14" s="142"/>
      <c r="H14" s="142"/>
      <c r="I14" s="142"/>
      <c r="J14" s="142" t="s">
        <v>524</v>
      </c>
      <c r="K14" s="142" t="s">
        <v>525</v>
      </c>
      <c r="L14" s="142"/>
      <c r="M14" s="142"/>
      <c r="N14" s="142"/>
      <c r="O14" s="142"/>
      <c r="P14" s="142"/>
      <c r="Q14" s="145"/>
      <c r="R14" s="145"/>
      <c r="S14" s="142"/>
      <c r="T14" s="142"/>
      <c r="U14" s="142"/>
      <c r="V14" s="142"/>
      <c r="W14" s="142"/>
      <c r="X14" s="142"/>
      <c r="Y14" s="142"/>
      <c r="Z14" s="134"/>
      <c r="AA14" s="139"/>
      <c r="AB14" s="139"/>
      <c r="AC14" s="139"/>
      <c r="AD14" s="143"/>
      <c r="AE14" s="143"/>
      <c r="AF14" s="143"/>
      <c r="AG14" s="146"/>
      <c r="AH14" s="146"/>
    </row>
    <row r="15" spans="2:34" ht="19.5" customHeight="1">
      <c r="B15" s="131"/>
      <c r="C15" s="147"/>
      <c r="D15" s="147"/>
      <c r="E15" s="147"/>
      <c r="F15" s="147"/>
      <c r="G15" s="142"/>
      <c r="H15" s="142"/>
      <c r="I15" s="142"/>
      <c r="J15" s="142"/>
      <c r="K15" s="142"/>
      <c r="L15" s="142"/>
      <c r="M15" s="142"/>
      <c r="N15" s="142"/>
      <c r="O15" s="142" t="s">
        <v>526</v>
      </c>
      <c r="P15" s="142"/>
      <c r="Q15" s="142"/>
      <c r="R15" s="142"/>
      <c r="S15" s="142"/>
      <c r="T15" s="142"/>
      <c r="U15" s="142"/>
      <c r="V15" s="142"/>
      <c r="W15" s="142"/>
      <c r="X15" s="142"/>
      <c r="Y15" s="142"/>
      <c r="Z15" s="134"/>
      <c r="AA15" s="139"/>
      <c r="AB15" s="139"/>
      <c r="AC15" s="139"/>
      <c r="AD15" s="143"/>
      <c r="AE15" s="143"/>
      <c r="AF15" s="143"/>
      <c r="AG15" s="146"/>
      <c r="AH15" s="146"/>
    </row>
    <row r="16" spans="2:34" ht="19.5" customHeight="1">
      <c r="B16" s="131"/>
      <c r="C16" s="147"/>
      <c r="D16" s="147"/>
      <c r="E16" s="147"/>
      <c r="F16" s="147"/>
      <c r="G16" s="142"/>
      <c r="H16" s="142"/>
      <c r="I16" s="142"/>
      <c r="J16" s="142"/>
      <c r="K16" s="142"/>
      <c r="L16" s="142"/>
      <c r="M16" s="142"/>
      <c r="N16" s="142"/>
      <c r="O16" s="142"/>
      <c r="P16" s="142"/>
      <c r="Q16" s="142"/>
      <c r="R16" s="142"/>
      <c r="S16" s="142"/>
      <c r="T16" s="142"/>
      <c r="U16" s="142"/>
      <c r="V16" s="142"/>
      <c r="W16" s="142"/>
      <c r="X16" s="142"/>
      <c r="Y16" s="142"/>
      <c r="Z16" s="134"/>
      <c r="AA16" s="139"/>
      <c r="AB16" s="139"/>
      <c r="AC16" s="139"/>
      <c r="AD16" s="143"/>
      <c r="AE16" s="143"/>
      <c r="AF16" s="143"/>
      <c r="AG16" s="146"/>
      <c r="AH16" s="135"/>
    </row>
    <row r="17" spans="2:34" s="137" customFormat="1" ht="19.5" customHeight="1">
      <c r="B17" s="138"/>
      <c r="C17" s="139"/>
      <c r="D17" s="135"/>
      <c r="E17" s="140"/>
      <c r="F17" s="135"/>
      <c r="G17" s="135"/>
      <c r="H17" s="135"/>
      <c r="I17" s="135"/>
      <c r="J17" s="135"/>
      <c r="K17" s="135"/>
      <c r="L17" s="135"/>
      <c r="M17" s="135"/>
      <c r="N17" s="140"/>
      <c r="O17" s="135"/>
      <c r="P17" s="135"/>
      <c r="Q17" s="135"/>
      <c r="R17" s="135"/>
      <c r="S17" s="135"/>
      <c r="T17" s="135"/>
      <c r="U17" s="135"/>
      <c r="V17" s="135"/>
      <c r="W17" s="135"/>
      <c r="X17" s="135"/>
      <c r="Y17" s="135"/>
      <c r="Z17" s="135"/>
      <c r="AA17" s="135"/>
      <c r="AB17" s="135"/>
      <c r="AC17" s="135"/>
      <c r="AD17" s="133"/>
      <c r="AE17" s="133"/>
      <c r="AF17" s="133"/>
      <c r="AG17" s="135"/>
      <c r="AH17" s="148"/>
    </row>
    <row r="18" spans="2:34" s="137" customFormat="1" ht="19.5" customHeight="1">
      <c r="B18" s="138"/>
      <c r="C18" s="139"/>
      <c r="D18" s="135"/>
      <c r="E18" s="140"/>
      <c r="F18" s="135"/>
      <c r="G18" s="135"/>
      <c r="H18" s="135"/>
      <c r="I18" s="135"/>
      <c r="J18" s="135"/>
      <c r="K18" s="135"/>
      <c r="L18" s="135"/>
      <c r="M18" s="135"/>
      <c r="N18" s="140"/>
      <c r="O18" s="135"/>
      <c r="P18" s="135"/>
      <c r="Q18" s="135"/>
      <c r="R18" s="135"/>
      <c r="S18" s="135"/>
      <c r="T18" s="135"/>
      <c r="U18" s="135"/>
      <c r="V18" s="135"/>
      <c r="W18" s="135"/>
      <c r="X18" s="135"/>
      <c r="Y18" s="135"/>
      <c r="Z18" s="135"/>
      <c r="AA18" s="135"/>
      <c r="AB18" s="135"/>
      <c r="AC18" s="135"/>
      <c r="AD18" s="133"/>
      <c r="AE18" s="133"/>
      <c r="AF18" s="133"/>
      <c r="AG18" s="135"/>
      <c r="AH18" s="135"/>
    </row>
    <row r="19" spans="2:34" s="137" customFormat="1" ht="19.5" customHeight="1">
      <c r="B19" s="138"/>
      <c r="C19" s="139"/>
      <c r="D19" s="135"/>
      <c r="E19" s="140"/>
      <c r="F19" s="135"/>
      <c r="G19" s="135"/>
      <c r="H19" s="135"/>
      <c r="I19" s="135"/>
      <c r="J19" s="135"/>
      <c r="K19" s="135"/>
      <c r="L19" s="135"/>
      <c r="M19" s="135"/>
      <c r="N19" s="140"/>
      <c r="O19" s="135"/>
      <c r="P19" s="135"/>
      <c r="Q19" s="135"/>
      <c r="R19" s="135"/>
      <c r="S19" s="135"/>
      <c r="T19" s="135"/>
      <c r="U19" s="135"/>
      <c r="V19" s="135"/>
      <c r="W19" s="135"/>
      <c r="X19" s="135"/>
      <c r="Y19" s="135"/>
      <c r="Z19" s="135"/>
      <c r="AA19" s="135"/>
      <c r="AB19" s="135"/>
      <c r="AC19" s="135"/>
      <c r="AD19" s="133"/>
      <c r="AE19" s="133"/>
      <c r="AF19" s="133"/>
      <c r="AG19" s="135"/>
      <c r="AH19" s="135"/>
    </row>
    <row r="20" spans="2:34" s="137" customFormat="1" ht="19.5" customHeight="1">
      <c r="B20" s="138"/>
      <c r="C20" s="139"/>
      <c r="D20" s="135"/>
      <c r="E20" s="140"/>
      <c r="F20" s="135"/>
      <c r="G20" s="135"/>
      <c r="H20" s="135"/>
      <c r="I20" s="135"/>
      <c r="J20" s="135"/>
      <c r="K20" s="135"/>
      <c r="L20" s="135"/>
      <c r="M20" s="135"/>
      <c r="N20" s="140"/>
      <c r="O20" s="135"/>
      <c r="P20" s="135"/>
      <c r="Q20" s="135"/>
      <c r="R20" s="135"/>
      <c r="S20" s="135"/>
      <c r="T20" s="135"/>
      <c r="U20" s="135"/>
      <c r="V20" s="135"/>
      <c r="W20" s="135"/>
      <c r="X20" s="135"/>
      <c r="Y20" s="135"/>
      <c r="Z20" s="135"/>
      <c r="AA20" s="135"/>
      <c r="AB20" s="135"/>
      <c r="AC20" s="135"/>
      <c r="AD20" s="133"/>
      <c r="AE20" s="133"/>
      <c r="AF20" s="133"/>
      <c r="AG20" s="135"/>
      <c r="AH20" s="135"/>
    </row>
    <row r="21" spans="2:34" s="137" customFormat="1" ht="19.5" customHeight="1">
      <c r="B21" s="138"/>
      <c r="C21" s="139"/>
      <c r="D21" s="135"/>
      <c r="E21" s="140"/>
      <c r="F21" s="135"/>
      <c r="G21" s="135"/>
      <c r="H21" s="135"/>
      <c r="I21" s="135"/>
      <c r="J21" s="141"/>
      <c r="K21" s="141"/>
      <c r="L21" s="141"/>
      <c r="M21" s="141"/>
      <c r="N21" s="1237" t="s">
        <v>527</v>
      </c>
      <c r="O21" s="1237"/>
      <c r="P21" s="1237"/>
      <c r="Q21" s="1237"/>
      <c r="R21" s="1237"/>
      <c r="S21" s="1237"/>
      <c r="T21" s="1237"/>
      <c r="U21" s="1237"/>
      <c r="V21" s="1237"/>
      <c r="W21" s="1237"/>
      <c r="X21" s="1237"/>
      <c r="Y21" s="135"/>
      <c r="Z21" s="135"/>
      <c r="AA21" s="135"/>
      <c r="AB21" s="135"/>
      <c r="AC21" s="135"/>
      <c r="AD21" s="133"/>
      <c r="AE21" s="133"/>
      <c r="AF21" s="133"/>
      <c r="AG21" s="135"/>
      <c r="AH21" s="135"/>
    </row>
    <row r="22" spans="2:34" s="137" customFormat="1" ht="19.5" customHeight="1">
      <c r="B22" s="138"/>
      <c r="C22" s="139"/>
      <c r="D22" s="135"/>
      <c r="E22" s="140"/>
      <c r="F22" s="135"/>
      <c r="G22" s="135"/>
      <c r="H22" s="135"/>
      <c r="I22" s="135"/>
      <c r="J22" s="135"/>
      <c r="K22" s="135"/>
      <c r="L22" s="135"/>
      <c r="M22" s="135"/>
      <c r="N22" s="135"/>
      <c r="O22" s="135"/>
      <c r="P22" s="135"/>
      <c r="Q22" s="135"/>
      <c r="R22" s="135"/>
      <c r="S22" s="140"/>
      <c r="T22" s="135"/>
      <c r="U22" s="135"/>
      <c r="V22" s="135"/>
      <c r="W22" s="135"/>
      <c r="X22" s="135"/>
      <c r="Y22" s="135"/>
      <c r="Z22" s="135"/>
      <c r="AA22" s="135"/>
      <c r="AB22" s="135"/>
      <c r="AC22" s="135"/>
      <c r="AD22" s="133"/>
      <c r="AE22" s="133"/>
      <c r="AF22" s="133"/>
      <c r="AG22" s="135"/>
      <c r="AH22" s="135"/>
    </row>
    <row r="23" spans="2:34" s="137" customFormat="1" ht="19.5" customHeight="1">
      <c r="B23" s="138"/>
      <c r="C23" s="139"/>
      <c r="D23" s="135"/>
      <c r="E23" s="140"/>
      <c r="F23" s="135"/>
      <c r="G23" s="139"/>
      <c r="H23" s="142"/>
      <c r="I23" s="142"/>
      <c r="J23" s="142" t="s">
        <v>528</v>
      </c>
      <c r="K23" s="139"/>
      <c r="L23" s="139"/>
      <c r="M23" s="139"/>
      <c r="N23" s="139"/>
      <c r="O23" s="139"/>
      <c r="P23" s="139"/>
      <c r="Q23" s="139"/>
      <c r="R23" s="139"/>
      <c r="S23" s="142"/>
      <c r="T23" s="139"/>
      <c r="U23" s="139"/>
      <c r="V23" s="139"/>
      <c r="W23" s="139"/>
      <c r="X23" s="139"/>
      <c r="Y23" s="139"/>
      <c r="Z23" s="139"/>
      <c r="AA23" s="139"/>
      <c r="AB23" s="139"/>
      <c r="AC23" s="139"/>
      <c r="AD23" s="143"/>
      <c r="AE23" s="143"/>
      <c r="AF23" s="143"/>
      <c r="AG23" s="135"/>
      <c r="AH23" s="135"/>
    </row>
    <row r="24" spans="2:34" s="137" customFormat="1" ht="19.5" customHeight="1">
      <c r="B24" s="138"/>
      <c r="C24" s="139"/>
      <c r="D24" s="135"/>
      <c r="E24" s="140"/>
      <c r="F24" s="135"/>
      <c r="G24" s="139"/>
      <c r="H24" s="142"/>
      <c r="I24" s="142"/>
      <c r="J24" s="142"/>
      <c r="K24" s="139"/>
      <c r="L24" s="139"/>
      <c r="M24" s="139"/>
      <c r="N24" s="139"/>
      <c r="O24" s="139"/>
      <c r="P24" s="139"/>
      <c r="Q24" s="139"/>
      <c r="R24" s="139"/>
      <c r="S24" s="142"/>
      <c r="T24" s="139"/>
      <c r="U24" s="139"/>
      <c r="V24" s="139"/>
      <c r="W24" s="139"/>
      <c r="X24" s="139"/>
      <c r="Y24" s="139"/>
      <c r="Z24" s="139"/>
      <c r="AA24" s="139"/>
      <c r="AB24" s="139"/>
      <c r="AC24" s="139"/>
      <c r="AD24" s="143"/>
      <c r="AE24" s="143"/>
      <c r="AF24" s="143"/>
      <c r="AG24" s="135"/>
      <c r="AH24" s="135"/>
    </row>
    <row r="25" spans="2:34" s="137" customFormat="1" ht="19.5" customHeight="1">
      <c r="B25" s="138"/>
      <c r="C25" s="139"/>
      <c r="D25" s="135"/>
      <c r="E25" s="140"/>
      <c r="F25" s="135"/>
      <c r="G25" s="139"/>
      <c r="H25" s="142"/>
      <c r="I25" s="142"/>
      <c r="J25" s="142"/>
      <c r="K25" s="139"/>
      <c r="L25" s="139"/>
      <c r="M25" s="139"/>
      <c r="N25" s="139"/>
      <c r="O25" s="139"/>
      <c r="P25" s="139"/>
      <c r="Q25" s="139"/>
      <c r="R25" s="139"/>
      <c r="S25" s="142"/>
      <c r="T25" s="139"/>
      <c r="U25" s="139"/>
      <c r="V25" s="139"/>
      <c r="W25" s="139"/>
      <c r="X25" s="139"/>
      <c r="Y25" s="139"/>
      <c r="Z25" s="139"/>
      <c r="AA25" s="139"/>
      <c r="AB25" s="139"/>
      <c r="AC25" s="139"/>
      <c r="AD25" s="143"/>
      <c r="AE25" s="143"/>
      <c r="AF25" s="143"/>
      <c r="AG25" s="135"/>
      <c r="AH25" s="135"/>
    </row>
    <row r="26" spans="2:34" s="137" customFormat="1" ht="19.5" customHeight="1">
      <c r="B26" s="138"/>
      <c r="C26" s="139"/>
      <c r="D26" s="136"/>
      <c r="E26" s="136"/>
      <c r="F26" s="136"/>
      <c r="G26" s="136"/>
      <c r="H26" s="136"/>
      <c r="I26" s="136"/>
      <c r="J26" s="132"/>
      <c r="K26" s="132"/>
      <c r="L26" s="132"/>
      <c r="M26" s="132"/>
      <c r="N26" s="132"/>
      <c r="O26" s="132"/>
      <c r="P26" s="132"/>
      <c r="Q26" s="132"/>
      <c r="R26" s="132"/>
      <c r="S26" s="132"/>
      <c r="T26" s="132"/>
      <c r="U26" s="132"/>
      <c r="V26" s="132"/>
      <c r="W26" s="132"/>
      <c r="X26" s="132"/>
      <c r="Y26" s="132"/>
      <c r="Z26" s="132"/>
      <c r="AA26" s="135"/>
      <c r="AB26" s="135"/>
      <c r="AC26" s="135"/>
      <c r="AD26" s="133"/>
      <c r="AE26" s="133"/>
      <c r="AF26" s="133"/>
      <c r="AG26" s="135"/>
      <c r="AH26" s="135"/>
    </row>
    <row r="27" spans="2:34" s="137" customFormat="1" ht="19.5" customHeight="1">
      <c r="B27" s="138"/>
      <c r="C27" s="139"/>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3"/>
      <c r="AE27" s="133"/>
      <c r="AF27" s="133"/>
      <c r="AG27" s="135"/>
      <c r="AH27" s="135"/>
    </row>
    <row r="28" spans="2:34" ht="19.5" customHeight="1">
      <c r="B28" s="131"/>
      <c r="C28" s="132"/>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3"/>
      <c r="AE28" s="133"/>
      <c r="AF28" s="133"/>
      <c r="AG28" s="146"/>
      <c r="AH28" s="146"/>
    </row>
    <row r="29" spans="2:34" ht="19.5" customHeight="1">
      <c r="B29" s="131"/>
      <c r="C29" s="136"/>
      <c r="D29" s="136"/>
      <c r="E29" s="136"/>
      <c r="F29" s="136"/>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3"/>
      <c r="AE29" s="133"/>
      <c r="AF29" s="146"/>
      <c r="AG29" s="146"/>
      <c r="AH29" s="146"/>
    </row>
    <row r="30" spans="2:34" s="137" customFormat="1" ht="19.5" customHeight="1">
      <c r="B30" s="138"/>
      <c r="C30" s="139"/>
      <c r="D30" s="139"/>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3"/>
      <c r="AF30" s="135"/>
      <c r="AG30" s="135"/>
      <c r="AH30" s="135"/>
    </row>
    <row r="31" spans="2:34" s="137" customFormat="1" ht="19.5" customHeight="1">
      <c r="B31" s="138"/>
      <c r="C31" s="139"/>
      <c r="D31" s="135"/>
      <c r="E31" s="135"/>
      <c r="F31" s="135"/>
      <c r="G31" s="135"/>
      <c r="H31" s="135"/>
      <c r="I31" s="135"/>
      <c r="J31" s="135"/>
      <c r="K31" s="135"/>
      <c r="L31" s="140"/>
      <c r="M31" s="140"/>
      <c r="N31" s="135"/>
      <c r="O31" s="140"/>
      <c r="P31" s="140"/>
      <c r="Q31" s="140"/>
      <c r="R31" s="140"/>
      <c r="S31" s="140"/>
      <c r="T31" s="149"/>
      <c r="U31" s="149"/>
      <c r="V31" s="140"/>
      <c r="W31" s="140"/>
      <c r="X31" s="140"/>
      <c r="Y31" s="140"/>
      <c r="Z31" s="140"/>
      <c r="AA31" s="140"/>
      <c r="AB31" s="140"/>
      <c r="AC31" s="140"/>
      <c r="AD31" s="140"/>
      <c r="AE31" s="140"/>
      <c r="AF31" s="140"/>
      <c r="AG31" s="139"/>
      <c r="AH31" s="139"/>
    </row>
    <row r="32" ht="19.5" customHeight="1"/>
    <row r="33" ht="19.5" customHeight="1"/>
    <row r="34" ht="19.5" customHeight="1"/>
    <row r="35" ht="19.5" customHeight="1"/>
    <row r="36" ht="19.5" customHeight="1"/>
  </sheetData>
  <sheetProtection/>
  <mergeCells count="2">
    <mergeCell ref="AA2:AH2"/>
    <mergeCell ref="N21:X21"/>
  </mergeCells>
  <printOptions horizontalCentered="1"/>
  <pageMargins left="0.7480314960629921" right="0.35433070866141736" top="0.7874015748031497" bottom="0.3937007874015748" header="0.5118110236220472" footer="0.5118110236220472"/>
  <pageSetup blackAndWhite="1" horizontalDpi="300" verticalDpi="300" orientation="portrait" paperSize="9"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45"/>
  <sheetViews>
    <sheetView view="pageBreakPreview" zoomScaleSheetLayoutView="100" zoomScalePageLayoutView="0" workbookViewId="0" topLeftCell="A1">
      <selection activeCell="F11" sqref="F11"/>
    </sheetView>
  </sheetViews>
  <sheetFormatPr defaultColWidth="9.140625" defaultRowHeight="12"/>
  <sheetData>
    <row r="1" spans="1:10" ht="12">
      <c r="A1" s="10"/>
      <c r="B1" s="10"/>
      <c r="C1" s="10"/>
      <c r="D1" s="10"/>
      <c r="E1" s="10"/>
      <c r="F1" s="10"/>
      <c r="G1" s="10"/>
      <c r="H1" s="10"/>
      <c r="I1" s="10"/>
      <c r="J1" s="10"/>
    </row>
    <row r="2" spans="1:10" ht="24.75" customHeight="1">
      <c r="A2" s="10"/>
      <c r="B2" s="10"/>
      <c r="C2" s="10"/>
      <c r="D2" s="10"/>
      <c r="E2" s="10"/>
      <c r="F2" s="10"/>
      <c r="G2" s="10"/>
      <c r="H2" s="1240" t="str">
        <f>'報告書'!AE2</f>
        <v>〇〇市町 - 第 ○○ 号</v>
      </c>
      <c r="I2" s="1241"/>
      <c r="J2" s="1242"/>
    </row>
    <row r="3" spans="1:10" ht="12">
      <c r="A3" s="10"/>
      <c r="B3" s="10"/>
      <c r="C3" s="10"/>
      <c r="D3" s="10"/>
      <c r="E3" s="10"/>
      <c r="F3" s="10"/>
      <c r="G3" s="10"/>
      <c r="H3" s="10"/>
      <c r="I3" s="10"/>
      <c r="J3" s="10"/>
    </row>
    <row r="4" spans="1:10" ht="12">
      <c r="A4" s="10"/>
      <c r="B4" s="10"/>
      <c r="C4" s="10"/>
      <c r="D4" s="10"/>
      <c r="E4" s="10"/>
      <c r="F4" s="10"/>
      <c r="G4" s="10"/>
      <c r="H4" s="10"/>
      <c r="I4" s="10"/>
      <c r="J4" s="10"/>
    </row>
    <row r="5" spans="1:10" ht="12">
      <c r="A5" s="10"/>
      <c r="B5" s="10"/>
      <c r="C5" s="10"/>
      <c r="D5" s="10"/>
      <c r="E5" s="10"/>
      <c r="F5" s="10"/>
      <c r="G5" s="10"/>
      <c r="H5" s="10"/>
      <c r="I5" s="10"/>
      <c r="J5" s="10"/>
    </row>
    <row r="6" spans="1:10" ht="12">
      <c r="A6" s="10"/>
      <c r="B6" s="10"/>
      <c r="C6" s="10"/>
      <c r="D6" s="10"/>
      <c r="E6" s="10"/>
      <c r="F6" s="10"/>
      <c r="G6" s="10"/>
      <c r="H6" s="10"/>
      <c r="I6" s="10"/>
      <c r="J6" s="10"/>
    </row>
    <row r="7" spans="1:10" ht="12">
      <c r="A7" s="10"/>
      <c r="B7" s="10"/>
      <c r="C7" s="10"/>
      <c r="D7" s="10"/>
      <c r="E7" s="10"/>
      <c r="F7" s="10"/>
      <c r="G7" s="10"/>
      <c r="H7" s="10"/>
      <c r="I7" s="10"/>
      <c r="J7" s="10"/>
    </row>
    <row r="8" spans="1:10" ht="12">
      <c r="A8" s="10"/>
      <c r="B8" s="10"/>
      <c r="C8" s="10"/>
      <c r="D8" s="10"/>
      <c r="E8" s="10"/>
      <c r="F8" s="10"/>
      <c r="G8" s="10"/>
      <c r="H8" s="10"/>
      <c r="I8" s="10"/>
      <c r="J8" s="10"/>
    </row>
    <row r="9" spans="1:10" ht="12">
      <c r="A9" s="10"/>
      <c r="B9" s="10"/>
      <c r="C9" s="10"/>
      <c r="D9" s="10"/>
      <c r="E9" s="10"/>
      <c r="F9" s="10"/>
      <c r="G9" s="10"/>
      <c r="H9" s="10"/>
      <c r="I9" s="10"/>
      <c r="J9" s="10"/>
    </row>
    <row r="10" spans="1:10" ht="12">
      <c r="A10" s="10"/>
      <c r="B10" s="10"/>
      <c r="C10" s="10"/>
      <c r="D10" s="10"/>
      <c r="E10" s="10"/>
      <c r="F10" s="10"/>
      <c r="G10" s="10"/>
      <c r="H10" s="10"/>
      <c r="I10" s="10"/>
      <c r="J10" s="10"/>
    </row>
    <row r="11" spans="1:10" ht="12">
      <c r="A11" s="10"/>
      <c r="B11" s="10"/>
      <c r="C11" s="10"/>
      <c r="D11" s="10"/>
      <c r="E11" s="10"/>
      <c r="F11" s="10"/>
      <c r="G11" s="10"/>
      <c r="H11" s="10"/>
      <c r="I11" s="10"/>
      <c r="J11" s="10"/>
    </row>
    <row r="12" spans="1:10" ht="12">
      <c r="A12" s="10"/>
      <c r="B12" s="10"/>
      <c r="C12" s="10"/>
      <c r="D12" s="10"/>
      <c r="E12" s="10"/>
      <c r="F12" s="10"/>
      <c r="G12" s="10"/>
      <c r="H12" s="10"/>
      <c r="I12" s="10"/>
      <c r="J12" s="10"/>
    </row>
    <row r="13" spans="1:10" ht="12">
      <c r="A13" s="10"/>
      <c r="B13" s="10"/>
      <c r="C13" s="10"/>
      <c r="D13" s="10"/>
      <c r="E13" s="10"/>
      <c r="F13" s="10"/>
      <c r="G13" s="10"/>
      <c r="H13" s="10"/>
      <c r="I13" s="10"/>
      <c r="J13" s="10"/>
    </row>
    <row r="14" spans="1:10" ht="12">
      <c r="A14" s="10"/>
      <c r="B14" s="10"/>
      <c r="C14" s="10"/>
      <c r="D14" s="10"/>
      <c r="E14" s="10"/>
      <c r="F14" s="10"/>
      <c r="G14" s="10"/>
      <c r="H14" s="10"/>
      <c r="I14" s="10"/>
      <c r="J14" s="10"/>
    </row>
    <row r="15" spans="1:10" ht="12">
      <c r="A15" s="1239" t="s">
        <v>252</v>
      </c>
      <c r="B15" s="1239"/>
      <c r="C15" s="1239"/>
      <c r="D15" s="1239"/>
      <c r="E15" s="1239"/>
      <c r="F15" s="1239"/>
      <c r="G15" s="1239"/>
      <c r="H15" s="1239"/>
      <c r="I15" s="1239"/>
      <c r="J15" s="1239"/>
    </row>
    <row r="16" spans="1:10" ht="12">
      <c r="A16" s="1239"/>
      <c r="B16" s="1239"/>
      <c r="C16" s="1239"/>
      <c r="D16" s="1239"/>
      <c r="E16" s="1239"/>
      <c r="F16" s="1239"/>
      <c r="G16" s="1239"/>
      <c r="H16" s="1239"/>
      <c r="I16" s="1239"/>
      <c r="J16" s="1239"/>
    </row>
    <row r="17" spans="1:10" ht="12">
      <c r="A17" s="1239"/>
      <c r="B17" s="1239"/>
      <c r="C17" s="1239"/>
      <c r="D17" s="1239"/>
      <c r="E17" s="1239"/>
      <c r="F17" s="1239"/>
      <c r="G17" s="1239"/>
      <c r="H17" s="1239"/>
      <c r="I17" s="1239"/>
      <c r="J17" s="1239"/>
    </row>
    <row r="18" spans="1:10" ht="12">
      <c r="A18" s="1239"/>
      <c r="B18" s="1239"/>
      <c r="C18" s="1239"/>
      <c r="D18" s="1239"/>
      <c r="E18" s="1239"/>
      <c r="F18" s="1239"/>
      <c r="G18" s="1239"/>
      <c r="H18" s="1239"/>
      <c r="I18" s="1239"/>
      <c r="J18" s="1239"/>
    </row>
    <row r="19" spans="1:10" ht="12">
      <c r="A19" s="1239"/>
      <c r="B19" s="1239"/>
      <c r="C19" s="1239"/>
      <c r="D19" s="1239"/>
      <c r="E19" s="1239"/>
      <c r="F19" s="1239"/>
      <c r="G19" s="1239"/>
      <c r="H19" s="1239"/>
      <c r="I19" s="1239"/>
      <c r="J19" s="1239"/>
    </row>
    <row r="20" spans="1:10" ht="12">
      <c r="A20" s="1239"/>
      <c r="B20" s="1239"/>
      <c r="C20" s="1239"/>
      <c r="D20" s="1239"/>
      <c r="E20" s="1239"/>
      <c r="F20" s="1239"/>
      <c r="G20" s="1239"/>
      <c r="H20" s="1239"/>
      <c r="I20" s="1239"/>
      <c r="J20" s="1239"/>
    </row>
    <row r="21" spans="1:10" ht="12">
      <c r="A21" s="10"/>
      <c r="B21" s="10"/>
      <c r="C21" s="10"/>
      <c r="D21" s="10"/>
      <c r="E21" s="10"/>
      <c r="F21" s="10"/>
      <c r="G21" s="10"/>
      <c r="H21" s="10"/>
      <c r="I21" s="10"/>
      <c r="J21" s="10"/>
    </row>
    <row r="22" spans="1:10" ht="12">
      <c r="A22" s="10"/>
      <c r="B22" s="10"/>
      <c r="C22" s="10"/>
      <c r="D22" s="10"/>
      <c r="E22" s="10"/>
      <c r="F22" s="10"/>
      <c r="G22" s="10"/>
      <c r="H22" s="10"/>
      <c r="I22" s="10"/>
      <c r="J22" s="10"/>
    </row>
    <row r="23" spans="1:10" ht="12">
      <c r="A23" s="10"/>
      <c r="B23" s="10"/>
      <c r="C23" s="10"/>
      <c r="D23" s="10"/>
      <c r="E23" s="10"/>
      <c r="F23" s="10"/>
      <c r="G23" s="10"/>
      <c r="H23" s="10"/>
      <c r="I23" s="10"/>
      <c r="J23" s="10"/>
    </row>
    <row r="24" spans="1:10" ht="12">
      <c r="A24" s="10"/>
      <c r="B24" s="10"/>
      <c r="C24" s="10"/>
      <c r="D24" s="10"/>
      <c r="E24" s="10"/>
      <c r="F24" s="10"/>
      <c r="G24" s="10"/>
      <c r="H24" s="10"/>
      <c r="I24" s="10"/>
      <c r="J24" s="10"/>
    </row>
    <row r="25" spans="1:10" ht="12">
      <c r="A25" s="10"/>
      <c r="B25" s="10"/>
      <c r="C25" s="10"/>
      <c r="D25" s="10"/>
      <c r="E25" s="10"/>
      <c r="F25" s="10"/>
      <c r="G25" s="10"/>
      <c r="H25" s="10"/>
      <c r="I25" s="10"/>
      <c r="J25" s="10"/>
    </row>
    <row r="26" spans="1:10" ht="12">
      <c r="A26" s="10"/>
      <c r="B26" s="10"/>
      <c r="C26" s="10"/>
      <c r="D26" s="10"/>
      <c r="E26" s="10"/>
      <c r="F26" s="10"/>
      <c r="G26" s="10"/>
      <c r="H26" s="10"/>
      <c r="I26" s="10"/>
      <c r="J26" s="10"/>
    </row>
    <row r="27" spans="1:10" ht="12">
      <c r="A27" s="10"/>
      <c r="B27" s="10"/>
      <c r="C27" s="10"/>
      <c r="D27" s="10"/>
      <c r="E27" s="10"/>
      <c r="F27" s="10"/>
      <c r="G27" s="10"/>
      <c r="H27" s="10"/>
      <c r="I27" s="10"/>
      <c r="J27" s="10"/>
    </row>
    <row r="28" spans="1:10" ht="12">
      <c r="A28" s="10"/>
      <c r="B28" s="10"/>
      <c r="C28" s="10"/>
      <c r="D28" s="10"/>
      <c r="E28" s="10"/>
      <c r="F28" s="10"/>
      <c r="G28" s="10"/>
      <c r="H28" s="10"/>
      <c r="I28" s="10"/>
      <c r="J28" s="10"/>
    </row>
    <row r="29" spans="1:10" ht="12">
      <c r="A29" s="10"/>
      <c r="B29" s="10"/>
      <c r="C29" s="10"/>
      <c r="D29" s="10"/>
      <c r="E29" s="10"/>
      <c r="F29" s="10"/>
      <c r="G29" s="10"/>
      <c r="H29" s="10"/>
      <c r="I29" s="10"/>
      <c r="J29" s="10"/>
    </row>
    <row r="30" spans="1:10" ht="12">
      <c r="A30" s="10"/>
      <c r="B30" s="10"/>
      <c r="C30" s="10"/>
      <c r="D30" s="10"/>
      <c r="E30" s="10"/>
      <c r="F30" s="10"/>
      <c r="G30" s="10"/>
      <c r="H30" s="10"/>
      <c r="I30" s="10"/>
      <c r="J30" s="10"/>
    </row>
    <row r="31" spans="1:10" ht="12">
      <c r="A31" s="10"/>
      <c r="B31" s="10"/>
      <c r="C31" s="10"/>
      <c r="D31" s="10"/>
      <c r="E31" s="10"/>
      <c r="F31" s="10"/>
      <c r="G31" s="10"/>
      <c r="H31" s="10"/>
      <c r="I31" s="10"/>
      <c r="J31" s="10"/>
    </row>
    <row r="32" spans="1:10" ht="12">
      <c r="A32" s="10"/>
      <c r="B32" s="10"/>
      <c r="C32" s="10"/>
      <c r="D32" s="10"/>
      <c r="E32" s="10"/>
      <c r="F32" s="10"/>
      <c r="G32" s="10"/>
      <c r="H32" s="10"/>
      <c r="I32" s="10"/>
      <c r="J32" s="10"/>
    </row>
    <row r="33" spans="1:10" ht="12">
      <c r="A33" s="10"/>
      <c r="B33" s="10"/>
      <c r="C33" s="10"/>
      <c r="D33" s="10"/>
      <c r="E33" s="10"/>
      <c r="F33" s="10"/>
      <c r="G33" s="10"/>
      <c r="H33" s="10"/>
      <c r="I33" s="10"/>
      <c r="J33" s="10"/>
    </row>
    <row r="34" spans="1:10" ht="12">
      <c r="A34" s="10"/>
      <c r="B34" s="10"/>
      <c r="C34" s="10"/>
      <c r="D34" s="10"/>
      <c r="E34" s="10"/>
      <c r="F34" s="10"/>
      <c r="G34" s="10"/>
      <c r="H34" s="10"/>
      <c r="I34" s="10"/>
      <c r="J34" s="10"/>
    </row>
    <row r="35" spans="1:10" ht="12">
      <c r="A35" s="10"/>
      <c r="B35" s="10"/>
      <c r="C35" s="10"/>
      <c r="D35" s="10"/>
      <c r="E35" s="10"/>
      <c r="F35" s="10"/>
      <c r="G35" s="10"/>
      <c r="H35" s="10"/>
      <c r="I35" s="10"/>
      <c r="J35" s="10"/>
    </row>
    <row r="36" spans="1:10" ht="12">
      <c r="A36" s="10"/>
      <c r="B36" s="10"/>
      <c r="C36" s="10"/>
      <c r="D36" s="10"/>
      <c r="E36" s="10"/>
      <c r="F36" s="10"/>
      <c r="G36" s="10"/>
      <c r="H36" s="10"/>
      <c r="I36" s="10"/>
      <c r="J36" s="10"/>
    </row>
    <row r="37" spans="1:10" ht="12">
      <c r="A37" s="10"/>
      <c r="B37" s="10"/>
      <c r="C37" s="10"/>
      <c r="D37" s="10"/>
      <c r="E37" s="10"/>
      <c r="F37" s="10"/>
      <c r="G37" s="10"/>
      <c r="H37" s="10"/>
      <c r="I37" s="10"/>
      <c r="J37" s="10"/>
    </row>
    <row r="38" spans="1:10" ht="12">
      <c r="A38" s="10"/>
      <c r="B38" s="10"/>
      <c r="C38" s="10"/>
      <c r="D38" s="10"/>
      <c r="E38" s="10"/>
      <c r="F38" s="10"/>
      <c r="G38" s="10"/>
      <c r="H38" s="10"/>
      <c r="I38" s="10"/>
      <c r="J38" s="10"/>
    </row>
    <row r="39" spans="1:10" ht="12">
      <c r="A39" s="10"/>
      <c r="B39" s="10"/>
      <c r="C39" s="10"/>
      <c r="D39" s="10"/>
      <c r="E39" s="10"/>
      <c r="F39" s="10"/>
      <c r="G39" s="10"/>
      <c r="H39" s="10"/>
      <c r="I39" s="10"/>
      <c r="J39" s="10"/>
    </row>
    <row r="40" spans="1:10" ht="12">
      <c r="A40" s="10"/>
      <c r="B40" s="10"/>
      <c r="C40" s="10"/>
      <c r="D40" s="10"/>
      <c r="E40" s="10"/>
      <c r="F40" s="10"/>
      <c r="G40" s="10"/>
      <c r="H40" s="10"/>
      <c r="I40" s="10"/>
      <c r="J40" s="10"/>
    </row>
    <row r="41" spans="1:10" ht="12">
      <c r="A41" s="10"/>
      <c r="B41" s="10"/>
      <c r="C41" s="10"/>
      <c r="D41" s="10"/>
      <c r="E41" s="10"/>
      <c r="F41" s="10"/>
      <c r="G41" s="10"/>
      <c r="H41" s="10"/>
      <c r="I41" s="10"/>
      <c r="J41" s="10"/>
    </row>
    <row r="42" spans="1:10" ht="12">
      <c r="A42" s="10"/>
      <c r="B42" s="10"/>
      <c r="C42" s="10"/>
      <c r="D42" s="10"/>
      <c r="E42" s="10"/>
      <c r="F42" s="10"/>
      <c r="G42" s="10"/>
      <c r="H42" s="10"/>
      <c r="I42" s="10"/>
      <c r="J42" s="10"/>
    </row>
    <row r="43" spans="1:10" ht="12">
      <c r="A43" s="10"/>
      <c r="B43" s="10"/>
      <c r="C43" s="10"/>
      <c r="D43" s="10"/>
      <c r="E43" s="10"/>
      <c r="F43" s="10"/>
      <c r="G43" s="10"/>
      <c r="H43" s="10"/>
      <c r="I43" s="10"/>
      <c r="J43" s="10"/>
    </row>
    <row r="44" spans="1:10" ht="12">
      <c r="A44" s="10"/>
      <c r="B44" s="10"/>
      <c r="C44" s="10"/>
      <c r="D44" s="10"/>
      <c r="E44" s="10"/>
      <c r="F44" s="10"/>
      <c r="G44" s="10"/>
      <c r="H44" s="10"/>
      <c r="I44" s="10"/>
      <c r="J44" s="10"/>
    </row>
    <row r="45" spans="1:10" ht="12">
      <c r="A45" s="10"/>
      <c r="B45" s="10"/>
      <c r="C45" s="10"/>
      <c r="D45" s="10"/>
      <c r="E45" s="10"/>
      <c r="F45" s="10"/>
      <c r="G45" s="10"/>
      <c r="H45" s="10"/>
      <c r="I45" s="10"/>
      <c r="J45" s="10"/>
    </row>
    <row r="46" spans="1:10" ht="12">
      <c r="A46" s="10"/>
      <c r="B46" s="10"/>
      <c r="C46" s="10"/>
      <c r="D46" s="10"/>
      <c r="E46" s="10"/>
      <c r="F46" s="10"/>
      <c r="G46" s="10"/>
      <c r="H46" s="10"/>
      <c r="I46" s="10"/>
      <c r="J46" s="10"/>
    </row>
    <row r="47" spans="1:10" ht="12">
      <c r="A47" s="10"/>
      <c r="B47" s="10"/>
      <c r="C47" s="10"/>
      <c r="D47" s="10"/>
      <c r="E47" s="10"/>
      <c r="F47" s="10"/>
      <c r="G47" s="10"/>
      <c r="H47" s="10"/>
      <c r="I47" s="10"/>
      <c r="J47" s="10"/>
    </row>
    <row r="48" spans="1:10" ht="12">
      <c r="A48" s="10"/>
      <c r="B48" s="10"/>
      <c r="C48" s="10"/>
      <c r="D48" s="10"/>
      <c r="E48" s="10"/>
      <c r="F48" s="10"/>
      <c r="G48" s="10"/>
      <c r="H48" s="10"/>
      <c r="I48" s="10"/>
      <c r="J48" s="10"/>
    </row>
    <row r="49" spans="1:10" ht="12">
      <c r="A49" s="10"/>
      <c r="B49" s="10"/>
      <c r="C49" s="10"/>
      <c r="D49" s="10"/>
      <c r="E49" s="10"/>
      <c r="F49" s="10"/>
      <c r="G49" s="10"/>
      <c r="H49" s="10"/>
      <c r="I49" s="10"/>
      <c r="J49" s="10"/>
    </row>
    <row r="50" spans="1:10" ht="12">
      <c r="A50" s="10"/>
      <c r="B50" s="10"/>
      <c r="C50" s="10"/>
      <c r="D50" s="10"/>
      <c r="E50" s="10"/>
      <c r="F50" s="10"/>
      <c r="G50" s="10"/>
      <c r="H50" s="10"/>
      <c r="I50" s="10"/>
      <c r="J50" s="10"/>
    </row>
    <row r="51" spans="1:10" ht="12">
      <c r="A51" s="10"/>
      <c r="B51" s="10"/>
      <c r="C51" s="10"/>
      <c r="D51" s="10"/>
      <c r="E51" s="10"/>
      <c r="F51" s="10"/>
      <c r="G51" s="10"/>
      <c r="H51" s="10"/>
      <c r="I51" s="10"/>
      <c r="J51" s="10"/>
    </row>
    <row r="52" spans="1:10" ht="12">
      <c r="A52" s="10"/>
      <c r="B52" s="10"/>
      <c r="C52" s="10"/>
      <c r="D52" s="10"/>
      <c r="E52" s="10"/>
      <c r="F52" s="10"/>
      <c r="G52" s="10"/>
      <c r="H52" s="10"/>
      <c r="I52" s="10"/>
      <c r="J52" s="10"/>
    </row>
    <row r="53" spans="1:10" ht="12">
      <c r="A53" s="10"/>
      <c r="B53" s="10"/>
      <c r="C53" s="10"/>
      <c r="D53" s="10"/>
      <c r="E53" s="10"/>
      <c r="F53" s="10"/>
      <c r="G53" s="10"/>
      <c r="H53" s="10"/>
      <c r="I53" s="10"/>
      <c r="J53" s="10"/>
    </row>
    <row r="54" spans="1:10" ht="12">
      <c r="A54" s="1238" t="s">
        <v>393</v>
      </c>
      <c r="B54" s="1238"/>
      <c r="C54" s="1238"/>
      <c r="D54" s="1238"/>
      <c r="E54" s="1238"/>
      <c r="F54" s="1238"/>
      <c r="G54" s="1238"/>
      <c r="H54" s="1238"/>
      <c r="I54" s="1238"/>
      <c r="J54" s="1238"/>
    </row>
    <row r="55" spans="1:10" ht="12">
      <c r="A55" s="1238"/>
      <c r="B55" s="1238"/>
      <c r="C55" s="1238"/>
      <c r="D55" s="1238"/>
      <c r="E55" s="1238"/>
      <c r="F55" s="1238"/>
      <c r="G55" s="1238"/>
      <c r="H55" s="1238"/>
      <c r="I55" s="1238"/>
      <c r="J55" s="1238"/>
    </row>
    <row r="56" spans="1:10" ht="12">
      <c r="A56" s="10"/>
      <c r="B56" s="10"/>
      <c r="C56" s="10"/>
      <c r="D56" s="10"/>
      <c r="E56" s="10"/>
      <c r="F56" s="10"/>
      <c r="G56" s="10"/>
      <c r="H56" s="10"/>
      <c r="I56" s="10"/>
      <c r="J56" s="10"/>
    </row>
    <row r="57" spans="1:10" ht="12">
      <c r="A57" s="10"/>
      <c r="B57" s="10"/>
      <c r="C57" s="10"/>
      <c r="D57" s="10"/>
      <c r="E57" s="10"/>
      <c r="F57" s="10"/>
      <c r="G57" s="10"/>
      <c r="H57" s="10"/>
      <c r="I57" s="10"/>
      <c r="J57" s="10"/>
    </row>
    <row r="58" spans="1:10" ht="12">
      <c r="A58" s="10"/>
      <c r="B58" s="10"/>
      <c r="C58" s="10"/>
      <c r="D58" s="10"/>
      <c r="E58" s="10"/>
      <c r="F58" s="10"/>
      <c r="G58" s="10"/>
      <c r="H58" s="10"/>
      <c r="I58" s="10"/>
      <c r="J58" s="10"/>
    </row>
    <row r="59" spans="1:10" ht="12">
      <c r="A59" s="10"/>
      <c r="B59" s="10"/>
      <c r="C59" s="10"/>
      <c r="D59" s="10"/>
      <c r="E59" s="10"/>
      <c r="F59" s="10"/>
      <c r="G59" s="10"/>
      <c r="H59" s="10"/>
      <c r="I59" s="10"/>
      <c r="J59" s="10"/>
    </row>
    <row r="60" spans="1:10" ht="12">
      <c r="A60" s="10"/>
      <c r="B60" s="10"/>
      <c r="C60" s="10"/>
      <c r="D60" s="10"/>
      <c r="E60" s="10"/>
      <c r="F60" s="10"/>
      <c r="G60" s="10"/>
      <c r="H60" s="10"/>
      <c r="I60" s="10"/>
      <c r="J60" s="10"/>
    </row>
    <row r="61" spans="1:10" ht="12">
      <c r="A61" s="10"/>
      <c r="B61" s="10"/>
      <c r="C61" s="10"/>
      <c r="D61" s="10"/>
      <c r="E61" s="10"/>
      <c r="F61" s="10"/>
      <c r="G61" s="10"/>
      <c r="H61" s="10"/>
      <c r="I61" s="10"/>
      <c r="J61" s="10"/>
    </row>
    <row r="234" ht="12">
      <c r="A234" s="77"/>
    </row>
    <row r="235" ht="12">
      <c r="A235" s="79"/>
    </row>
    <row r="236" ht="12">
      <c r="A236" s="79"/>
    </row>
    <row r="237" ht="12">
      <c r="A237" s="79"/>
    </row>
    <row r="238" ht="12">
      <c r="A238" s="79"/>
    </row>
    <row r="239" ht="12">
      <c r="A239" s="79"/>
    </row>
    <row r="240" ht="12">
      <c r="A240" s="79"/>
    </row>
    <row r="241" ht="12">
      <c r="A241" s="79"/>
    </row>
    <row r="242" ht="12">
      <c r="A242" s="79"/>
    </row>
    <row r="243" ht="12">
      <c r="A243" s="79"/>
    </row>
    <row r="244" ht="12">
      <c r="A244" s="79"/>
    </row>
    <row r="245" ht="12">
      <c r="A245" s="79"/>
    </row>
  </sheetData>
  <sheetProtection/>
  <mergeCells count="3">
    <mergeCell ref="A54:J55"/>
    <mergeCell ref="A15:J20"/>
    <mergeCell ref="H2:J2"/>
  </mergeCells>
  <printOptions horizontalCentered="1"/>
  <pageMargins left="0.7874015748031497" right="0.3937007874015748" top="0.7874015748031497" bottom="0.7874015748031497" header="0.5118110236220472" footer="0.3937007874015748"/>
  <pageSetup fitToHeight="1" fitToWidth="1" horizontalDpi="300" verticalDpi="300" orientation="portrait" paperSize="9" r:id="rId1"/>
  <headerFooter alignWithMargins="0">
    <oddFooter>&amp;C16</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34"/>
  <sheetViews>
    <sheetView view="pageBreakPreview" zoomScaleNormal="75" zoomScaleSheetLayoutView="100" zoomScalePageLayoutView="0" workbookViewId="0" topLeftCell="A1">
      <selection activeCell="L20" sqref="L20"/>
    </sheetView>
  </sheetViews>
  <sheetFormatPr defaultColWidth="10.28125" defaultRowHeight="12"/>
  <cols>
    <col min="1" max="20" width="7.00390625" style="493" customWidth="1"/>
    <col min="21" max="21" width="1.421875" style="493" customWidth="1"/>
    <col min="22" max="22" width="4.7109375" style="493" customWidth="1"/>
    <col min="23" max="31" width="7.00390625" style="493" customWidth="1"/>
    <col min="32" max="55" width="6.421875" style="493" customWidth="1"/>
    <col min="56" max="16384" width="10.28125" style="493" customWidth="1"/>
  </cols>
  <sheetData>
    <row r="1" spans="1:20" ht="15" customHeight="1">
      <c r="A1" s="153" t="s">
        <v>377</v>
      </c>
      <c r="R1" s="494"/>
      <c r="S1" s="494"/>
      <c r="T1" s="494"/>
    </row>
    <row r="2" ht="15" customHeight="1">
      <c r="A2" s="153" t="s">
        <v>378</v>
      </c>
    </row>
    <row r="3" spans="1:20" s="36" customFormat="1" ht="15" customHeight="1">
      <c r="A3" s="495"/>
      <c r="B3" s="495"/>
      <c r="C3" s="495"/>
      <c r="D3" s="495"/>
      <c r="E3" s="495"/>
      <c r="F3" s="495"/>
      <c r="G3" s="495"/>
      <c r="H3" s="495"/>
      <c r="I3" s="495"/>
      <c r="J3" s="495"/>
      <c r="K3" s="495"/>
      <c r="L3" s="495"/>
      <c r="M3" s="495"/>
      <c r="N3" s="495"/>
      <c r="O3" s="495"/>
      <c r="P3" s="495"/>
      <c r="Q3" s="493"/>
      <c r="R3" s="493"/>
      <c r="S3" s="493"/>
      <c r="T3" s="493"/>
    </row>
    <row r="4" spans="1:20" s="36" customFormat="1" ht="15" customHeight="1">
      <c r="A4" s="496" t="s">
        <v>436</v>
      </c>
      <c r="B4" s="497"/>
      <c r="C4" s="497"/>
      <c r="D4" s="497"/>
      <c r="E4" s="497"/>
      <c r="F4" s="497"/>
      <c r="G4" s="497"/>
      <c r="H4" s="497"/>
      <c r="I4" s="497"/>
      <c r="J4" s="497"/>
      <c r="K4" s="497"/>
      <c r="L4" s="497"/>
      <c r="M4" s="497"/>
      <c r="N4" s="497"/>
      <c r="O4" s="497"/>
      <c r="P4" s="497"/>
      <c r="Q4" s="497"/>
      <c r="R4" s="497"/>
      <c r="S4" s="497"/>
      <c r="T4" s="497"/>
    </row>
    <row r="5" spans="1:20" s="36" customFormat="1" ht="15" customHeight="1">
      <c r="A5" s="498" t="s">
        <v>379</v>
      </c>
      <c r="B5" s="489"/>
      <c r="C5" s="490"/>
      <c r="D5" s="490"/>
      <c r="E5" s="490"/>
      <c r="F5" s="490"/>
      <c r="G5" s="490"/>
      <c r="H5" s="490"/>
      <c r="I5" s="490" t="s">
        <v>380</v>
      </c>
      <c r="J5" s="490"/>
      <c r="K5" s="490"/>
      <c r="L5" s="490"/>
      <c r="M5" s="490"/>
      <c r="N5" s="490"/>
      <c r="O5" s="491"/>
      <c r="P5" s="1191" t="s">
        <v>388</v>
      </c>
      <c r="Q5" s="1193"/>
      <c r="R5" s="491" t="s">
        <v>381</v>
      </c>
      <c r="S5" s="1191" t="s">
        <v>389</v>
      </c>
      <c r="T5" s="1193"/>
    </row>
    <row r="6" spans="1:20" s="36" customFormat="1" ht="15" customHeight="1">
      <c r="A6" s="498">
        <v>1</v>
      </c>
      <c r="B6" s="499"/>
      <c r="C6" s="500">
        <v>40.8</v>
      </c>
      <c r="D6" s="490" t="s">
        <v>382</v>
      </c>
      <c r="E6" s="500">
        <v>9.2</v>
      </c>
      <c r="F6" s="490"/>
      <c r="G6" s="490"/>
      <c r="H6" s="490"/>
      <c r="I6" s="490"/>
      <c r="J6" s="490"/>
      <c r="K6" s="490"/>
      <c r="L6" s="490"/>
      <c r="M6" s="490"/>
      <c r="N6" s="490"/>
      <c r="O6" s="491" t="s">
        <v>356</v>
      </c>
      <c r="P6" s="1256">
        <f>C6*E6</f>
        <v>375.35999999999996</v>
      </c>
      <c r="Q6" s="1257"/>
      <c r="R6" s="501">
        <v>1</v>
      </c>
      <c r="S6" s="1256">
        <f>P6*R6</f>
        <v>375.35999999999996</v>
      </c>
      <c r="T6" s="1257"/>
    </row>
    <row r="7" spans="1:20" s="36" customFormat="1" ht="15" customHeight="1">
      <c r="A7" s="498">
        <f>A6+1</f>
        <v>2</v>
      </c>
      <c r="B7" s="502"/>
      <c r="C7" s="500">
        <v>40.8</v>
      </c>
      <c r="D7" s="490" t="s">
        <v>382</v>
      </c>
      <c r="E7" s="500">
        <v>1.1</v>
      </c>
      <c r="F7" s="503" t="s">
        <v>383</v>
      </c>
      <c r="G7" s="490">
        <v>2</v>
      </c>
      <c r="H7" s="504"/>
      <c r="I7" s="490"/>
      <c r="J7" s="504" t="s">
        <v>384</v>
      </c>
      <c r="K7" s="490"/>
      <c r="L7" s="490"/>
      <c r="M7" s="490"/>
      <c r="N7" s="490"/>
      <c r="O7" s="491" t="s">
        <v>356</v>
      </c>
      <c r="P7" s="1256">
        <f>C7*E7/G7</f>
        <v>22.44</v>
      </c>
      <c r="Q7" s="1257"/>
      <c r="R7" s="501">
        <v>1</v>
      </c>
      <c r="S7" s="1256">
        <f>P7*R7</f>
        <v>22.44</v>
      </c>
      <c r="T7" s="1257"/>
    </row>
    <row r="8" spans="1:20" s="36" customFormat="1" ht="15" customHeight="1">
      <c r="A8" s="498">
        <f>A7+1</f>
        <v>3</v>
      </c>
      <c r="B8" s="505"/>
      <c r="C8" s="500"/>
      <c r="D8" s="490"/>
      <c r="E8" s="500"/>
      <c r="F8" s="503"/>
      <c r="G8" s="490"/>
      <c r="H8" s="504"/>
      <c r="I8" s="490"/>
      <c r="J8" s="504"/>
      <c r="K8" s="490"/>
      <c r="L8" s="490"/>
      <c r="M8" s="490"/>
      <c r="N8" s="490"/>
      <c r="O8" s="491"/>
      <c r="P8" s="1256"/>
      <c r="Q8" s="1257"/>
      <c r="R8" s="501"/>
      <c r="S8" s="1256"/>
      <c r="T8" s="1257"/>
    </row>
    <row r="9" spans="1:20" s="36" customFormat="1" ht="15" customHeight="1">
      <c r="A9" s="498">
        <f>A8+1</f>
        <v>4</v>
      </c>
      <c r="B9" s="502"/>
      <c r="C9" s="500"/>
      <c r="D9" s="490"/>
      <c r="E9" s="500"/>
      <c r="F9" s="490"/>
      <c r="G9" s="500"/>
      <c r="H9" s="503"/>
      <c r="I9" s="490"/>
      <c r="J9" s="504"/>
      <c r="K9" s="490"/>
      <c r="L9" s="490"/>
      <c r="M9" s="490"/>
      <c r="N9" s="490"/>
      <c r="O9" s="491"/>
      <c r="P9" s="1256"/>
      <c r="Q9" s="1257"/>
      <c r="R9" s="501"/>
      <c r="S9" s="1256"/>
      <c r="T9" s="1257"/>
    </row>
    <row r="10" spans="1:20" s="36" customFormat="1" ht="15" customHeight="1" thickBot="1">
      <c r="A10" s="498">
        <f>A9+1</f>
        <v>5</v>
      </c>
      <c r="B10" s="506"/>
      <c r="C10" s="507"/>
      <c r="D10" s="490"/>
      <c r="E10" s="500"/>
      <c r="F10" s="503"/>
      <c r="G10" s="490"/>
      <c r="H10" s="504"/>
      <c r="I10" s="490"/>
      <c r="J10" s="504"/>
      <c r="K10" s="490"/>
      <c r="L10" s="490"/>
      <c r="M10" s="490"/>
      <c r="N10" s="490"/>
      <c r="O10" s="491"/>
      <c r="P10" s="1256"/>
      <c r="Q10" s="1257"/>
      <c r="R10" s="501"/>
      <c r="S10" s="1256"/>
      <c r="T10" s="1257"/>
    </row>
    <row r="11" spans="1:20" s="36" customFormat="1" ht="15" customHeight="1" thickBot="1">
      <c r="A11" s="508"/>
      <c r="B11" s="508"/>
      <c r="C11" s="508"/>
      <c r="D11" s="508"/>
      <c r="E11" s="508"/>
      <c r="F11" s="508"/>
      <c r="G11" s="508"/>
      <c r="H11" s="508"/>
      <c r="I11" s="508"/>
      <c r="J11" s="508"/>
      <c r="K11" s="508"/>
      <c r="L11" s="508"/>
      <c r="M11" s="508"/>
      <c r="N11" s="508"/>
      <c r="O11" s="508"/>
      <c r="P11" s="509"/>
      <c r="Q11" s="509"/>
      <c r="R11" s="508"/>
      <c r="S11" s="1254">
        <f>SUM(S6:T10)</f>
        <v>397.79999999999995</v>
      </c>
      <c r="T11" s="1255"/>
    </row>
    <row r="12" spans="1:20" s="36" customFormat="1" ht="15" customHeight="1">
      <c r="A12" s="496" t="s">
        <v>437</v>
      </c>
      <c r="B12" s="497"/>
      <c r="C12" s="497"/>
      <c r="D12" s="497"/>
      <c r="E12" s="497"/>
      <c r="F12" s="497"/>
      <c r="G12" s="497"/>
      <c r="H12" s="497"/>
      <c r="I12" s="497"/>
      <c r="J12" s="497"/>
      <c r="K12" s="497"/>
      <c r="L12" s="497"/>
      <c r="M12" s="497"/>
      <c r="N12" s="497"/>
      <c r="O12" s="497"/>
      <c r="P12" s="510"/>
      <c r="Q12" s="510"/>
      <c r="R12" s="497"/>
      <c r="S12" s="510"/>
      <c r="T12" s="510"/>
    </row>
    <row r="13" spans="1:20" s="36" customFormat="1" ht="15" customHeight="1">
      <c r="A13" s="498" t="s">
        <v>379</v>
      </c>
      <c r="B13" s="489"/>
      <c r="C13" s="490"/>
      <c r="D13" s="490"/>
      <c r="E13" s="490"/>
      <c r="F13" s="490"/>
      <c r="G13" s="490"/>
      <c r="H13" s="490"/>
      <c r="I13" s="490" t="s">
        <v>380</v>
      </c>
      <c r="J13" s="490"/>
      <c r="K13" s="490"/>
      <c r="L13" s="490"/>
      <c r="M13" s="490"/>
      <c r="N13" s="490"/>
      <c r="O13" s="491"/>
      <c r="P13" s="1258" t="s">
        <v>388</v>
      </c>
      <c r="Q13" s="1259"/>
      <c r="R13" s="491" t="s">
        <v>381</v>
      </c>
      <c r="S13" s="1258" t="s">
        <v>389</v>
      </c>
      <c r="T13" s="1259"/>
    </row>
    <row r="14" spans="1:20" s="36" customFormat="1" ht="15" customHeight="1">
      <c r="A14" s="498">
        <v>1</v>
      </c>
      <c r="B14" s="499"/>
      <c r="C14" s="500">
        <v>40.8</v>
      </c>
      <c r="D14" s="490" t="s">
        <v>382</v>
      </c>
      <c r="E14" s="500">
        <v>9.2</v>
      </c>
      <c r="F14" s="490"/>
      <c r="G14" s="490"/>
      <c r="H14" s="490"/>
      <c r="I14" s="490"/>
      <c r="J14" s="490"/>
      <c r="K14" s="490"/>
      <c r="L14" s="490"/>
      <c r="M14" s="490"/>
      <c r="N14" s="490"/>
      <c r="O14" s="491" t="s">
        <v>356</v>
      </c>
      <c r="P14" s="1256">
        <f>C14*E14</f>
        <v>375.35999999999996</v>
      </c>
      <c r="Q14" s="1257"/>
      <c r="R14" s="501">
        <v>1</v>
      </c>
      <c r="S14" s="1256">
        <f>P14*R14</f>
        <v>375.35999999999996</v>
      </c>
      <c r="T14" s="1257"/>
    </row>
    <row r="15" spans="1:20" s="36" customFormat="1" ht="15" customHeight="1">
      <c r="A15" s="498">
        <f>A14+1</f>
        <v>2</v>
      </c>
      <c r="B15" s="502"/>
      <c r="C15" s="500">
        <v>40.8</v>
      </c>
      <c r="D15" s="490" t="s">
        <v>382</v>
      </c>
      <c r="E15" s="500">
        <v>1.4</v>
      </c>
      <c r="F15" s="503" t="s">
        <v>383</v>
      </c>
      <c r="G15" s="490">
        <v>2</v>
      </c>
      <c r="H15" s="504"/>
      <c r="I15" s="490"/>
      <c r="J15" s="504" t="s">
        <v>802</v>
      </c>
      <c r="K15" s="490"/>
      <c r="L15" s="490"/>
      <c r="M15" s="490"/>
      <c r="N15" s="490"/>
      <c r="O15" s="491" t="s">
        <v>356</v>
      </c>
      <c r="P15" s="1256">
        <f>C15*E15/G15</f>
        <v>28.559999999999995</v>
      </c>
      <c r="Q15" s="1257"/>
      <c r="R15" s="501">
        <v>1</v>
      </c>
      <c r="S15" s="1256">
        <f>P15*R15</f>
        <v>28.559999999999995</v>
      </c>
      <c r="T15" s="1257"/>
    </row>
    <row r="16" spans="1:20" s="36" customFormat="1" ht="15" customHeight="1">
      <c r="A16" s="498">
        <f>A15+1</f>
        <v>3</v>
      </c>
      <c r="B16" s="505"/>
      <c r="C16" s="500">
        <v>40.8</v>
      </c>
      <c r="D16" s="490" t="s">
        <v>382</v>
      </c>
      <c r="E16" s="500">
        <v>1.1</v>
      </c>
      <c r="F16" s="503" t="s">
        <v>383</v>
      </c>
      <c r="G16" s="490">
        <v>2</v>
      </c>
      <c r="H16" s="504"/>
      <c r="I16" s="490"/>
      <c r="J16" s="504" t="s">
        <v>802</v>
      </c>
      <c r="K16" s="490"/>
      <c r="L16" s="490"/>
      <c r="M16" s="490"/>
      <c r="N16" s="490"/>
      <c r="O16" s="491" t="s">
        <v>356</v>
      </c>
      <c r="P16" s="1256">
        <f>C16*E16/G16</f>
        <v>22.44</v>
      </c>
      <c r="Q16" s="1257"/>
      <c r="R16" s="501">
        <v>1</v>
      </c>
      <c r="S16" s="1256">
        <f>P16*R16</f>
        <v>22.44</v>
      </c>
      <c r="T16" s="1257"/>
    </row>
    <row r="17" spans="1:20" s="36" customFormat="1" ht="15" customHeight="1" thickBot="1">
      <c r="A17" s="498">
        <f>A16+1</f>
        <v>4</v>
      </c>
      <c r="B17" s="502"/>
      <c r="C17" s="500"/>
      <c r="D17" s="490"/>
      <c r="E17" s="500"/>
      <c r="F17" s="490"/>
      <c r="G17" s="500"/>
      <c r="H17" s="503"/>
      <c r="I17" s="490"/>
      <c r="J17" s="504"/>
      <c r="K17" s="490"/>
      <c r="L17" s="490"/>
      <c r="M17" s="490"/>
      <c r="N17" s="490"/>
      <c r="O17" s="491"/>
      <c r="P17" s="1256"/>
      <c r="Q17" s="1257"/>
      <c r="R17" s="501"/>
      <c r="S17" s="1256"/>
      <c r="T17" s="1257"/>
    </row>
    <row r="18" spans="1:20" s="36" customFormat="1" ht="15" customHeight="1" thickBot="1">
      <c r="A18" s="511"/>
      <c r="B18" s="512"/>
      <c r="C18" s="513"/>
      <c r="D18" s="511"/>
      <c r="E18" s="513"/>
      <c r="F18" s="511"/>
      <c r="G18" s="513"/>
      <c r="H18" s="514"/>
      <c r="I18" s="511"/>
      <c r="J18" s="515"/>
      <c r="K18" s="511"/>
      <c r="L18" s="511"/>
      <c r="M18" s="511"/>
      <c r="N18" s="511"/>
      <c r="O18" s="511"/>
      <c r="P18" s="516"/>
      <c r="Q18" s="516"/>
      <c r="R18" s="517"/>
      <c r="S18" s="1254">
        <f>SUM(S14:T17)</f>
        <v>426.35999999999996</v>
      </c>
      <c r="T18" s="1255"/>
    </row>
    <row r="19" spans="1:20" s="36" customFormat="1" ht="15" customHeight="1">
      <c r="A19" s="508"/>
      <c r="B19" s="508"/>
      <c r="C19" s="508"/>
      <c r="D19" s="508"/>
      <c r="E19" s="508"/>
      <c r="F19" s="508"/>
      <c r="G19" s="508"/>
      <c r="H19" s="508"/>
      <c r="I19" s="508"/>
      <c r="J19" s="508"/>
      <c r="K19" s="508"/>
      <c r="L19" s="508"/>
      <c r="M19" s="508"/>
      <c r="N19" s="508"/>
      <c r="O19" s="508"/>
      <c r="P19" s="509"/>
      <c r="Q19" s="509"/>
      <c r="R19" s="508"/>
      <c r="S19" s="493"/>
      <c r="T19" s="493"/>
    </row>
    <row r="20" spans="1:20" s="36" customFormat="1" ht="15" customHeight="1">
      <c r="A20" s="518" t="s">
        <v>385</v>
      </c>
      <c r="B20" s="519"/>
      <c r="C20" s="519"/>
      <c r="D20" s="519"/>
      <c r="E20" s="519"/>
      <c r="F20" s="519"/>
      <c r="G20" s="519"/>
      <c r="H20" s="519"/>
      <c r="I20" s="519"/>
      <c r="J20" s="519"/>
      <c r="K20" s="519"/>
      <c r="L20" s="519"/>
      <c r="M20" s="519"/>
      <c r="N20" s="519"/>
      <c r="O20" s="519"/>
      <c r="P20" s="520"/>
      <c r="Q20" s="520"/>
      <c r="R20" s="519"/>
      <c r="S20" s="520"/>
      <c r="T20" s="520"/>
    </row>
    <row r="21" spans="1:20" s="36" customFormat="1" ht="15" customHeight="1">
      <c r="A21" s="519"/>
      <c r="B21" s="519"/>
      <c r="C21" s="519"/>
      <c r="D21" s="519"/>
      <c r="E21" s="519"/>
      <c r="F21" s="519"/>
      <c r="G21" s="519"/>
      <c r="H21" s="519"/>
      <c r="I21" s="519"/>
      <c r="J21" s="519"/>
      <c r="K21" s="519"/>
      <c r="L21" s="519"/>
      <c r="M21" s="519"/>
      <c r="N21" s="519"/>
      <c r="O21" s="519"/>
      <c r="P21" s="520"/>
      <c r="Q21" s="520"/>
      <c r="R21" s="519"/>
      <c r="S21" s="520"/>
      <c r="T21" s="520"/>
    </row>
    <row r="22" spans="1:20" s="36" customFormat="1" ht="15" customHeight="1">
      <c r="A22" s="521" t="s">
        <v>386</v>
      </c>
      <c r="B22" s="522"/>
      <c r="C22" s="523"/>
      <c r="D22" s="523"/>
      <c r="E22" s="523"/>
      <c r="F22" s="523"/>
      <c r="G22" s="523"/>
      <c r="H22" s="523"/>
      <c r="I22" s="523"/>
      <c r="J22" s="523"/>
      <c r="K22" s="523"/>
      <c r="L22" s="523"/>
      <c r="M22" s="523"/>
      <c r="N22" s="523"/>
      <c r="O22" s="524"/>
      <c r="P22" s="1250" t="s">
        <v>388</v>
      </c>
      <c r="Q22" s="1251"/>
      <c r="R22" s="524" t="s">
        <v>381</v>
      </c>
      <c r="S22" s="1250" t="s">
        <v>389</v>
      </c>
      <c r="T22" s="1251"/>
    </row>
    <row r="23" spans="1:22" s="36" customFormat="1" ht="15" customHeight="1">
      <c r="A23" s="521">
        <v>1</v>
      </c>
      <c r="B23" s="525"/>
      <c r="C23" s="526"/>
      <c r="D23" s="523"/>
      <c r="E23" s="526"/>
      <c r="F23" s="523"/>
      <c r="G23" s="526"/>
      <c r="H23" s="523"/>
      <c r="I23" s="526"/>
      <c r="J23" s="523"/>
      <c r="K23" s="526"/>
      <c r="L23" s="523"/>
      <c r="M23" s="526"/>
      <c r="N23" s="523"/>
      <c r="O23" s="524" t="s">
        <v>356</v>
      </c>
      <c r="P23" s="1252">
        <f>S11</f>
        <v>397.79999999999995</v>
      </c>
      <c r="Q23" s="1253"/>
      <c r="R23" s="527">
        <v>1</v>
      </c>
      <c r="S23" s="1252">
        <f>P23*R23</f>
        <v>397.79999999999995</v>
      </c>
      <c r="T23" s="1253"/>
      <c r="V23" s="493"/>
    </row>
    <row r="24" spans="1:22" s="36" customFormat="1" ht="15" customHeight="1">
      <c r="A24" s="521">
        <f>A23+1</f>
        <v>2</v>
      </c>
      <c r="B24" s="525"/>
      <c r="C24" s="526"/>
      <c r="D24" s="523"/>
      <c r="E24" s="526"/>
      <c r="F24" s="523"/>
      <c r="G24" s="523"/>
      <c r="H24" s="528"/>
      <c r="I24" s="523"/>
      <c r="J24" s="523"/>
      <c r="K24" s="523"/>
      <c r="L24" s="523"/>
      <c r="M24" s="523"/>
      <c r="N24" s="523"/>
      <c r="O24" s="524" t="s">
        <v>356</v>
      </c>
      <c r="P24" s="1246">
        <f>S11</f>
        <v>397.79999999999995</v>
      </c>
      <c r="Q24" s="1247"/>
      <c r="R24" s="527">
        <v>1</v>
      </c>
      <c r="S24" s="1246">
        <f>P24*R24</f>
        <v>397.79999999999995</v>
      </c>
      <c r="T24" s="1247"/>
      <c r="V24" s="1243" t="str">
        <f>'報告書'!AE2</f>
        <v>〇〇市町 - 第 ○○ 号</v>
      </c>
    </row>
    <row r="25" spans="1:22" s="36" customFormat="1" ht="15" customHeight="1">
      <c r="A25" s="521">
        <f>A24+1</f>
        <v>3</v>
      </c>
      <c r="B25" s="525"/>
      <c r="C25" s="526"/>
      <c r="D25" s="523"/>
      <c r="E25" s="526"/>
      <c r="F25" s="523"/>
      <c r="G25" s="523"/>
      <c r="H25" s="528"/>
      <c r="I25" s="523"/>
      <c r="J25" s="523"/>
      <c r="K25" s="523"/>
      <c r="L25" s="523"/>
      <c r="M25" s="523"/>
      <c r="N25" s="523"/>
      <c r="O25" s="524" t="s">
        <v>356</v>
      </c>
      <c r="P25" s="1246">
        <f>S11</f>
        <v>397.79999999999995</v>
      </c>
      <c r="Q25" s="1247"/>
      <c r="R25" s="527">
        <v>1</v>
      </c>
      <c r="S25" s="1246">
        <f>P25*R25</f>
        <v>397.79999999999995</v>
      </c>
      <c r="T25" s="1247"/>
      <c r="V25" s="1244"/>
    </row>
    <row r="26" spans="1:22" s="36" customFormat="1" ht="15" customHeight="1">
      <c r="A26" s="521">
        <f>A25+1</f>
        <v>4</v>
      </c>
      <c r="B26" s="525"/>
      <c r="C26" s="526"/>
      <c r="D26" s="523"/>
      <c r="E26" s="526"/>
      <c r="F26" s="523"/>
      <c r="G26" s="526"/>
      <c r="H26" s="523"/>
      <c r="I26" s="526"/>
      <c r="J26" s="523"/>
      <c r="K26" s="526"/>
      <c r="L26" s="523"/>
      <c r="M26" s="526"/>
      <c r="N26" s="523"/>
      <c r="O26" s="524" t="s">
        <v>356</v>
      </c>
      <c r="P26" s="1246">
        <f>S11</f>
        <v>397.79999999999995</v>
      </c>
      <c r="Q26" s="1247"/>
      <c r="R26" s="527">
        <v>1</v>
      </c>
      <c r="S26" s="1246">
        <f>P26*R26</f>
        <v>397.79999999999995</v>
      </c>
      <c r="T26" s="1247"/>
      <c r="V26" s="1244"/>
    </row>
    <row r="27" spans="1:22" s="36" customFormat="1" ht="15" customHeight="1" thickBot="1">
      <c r="A27" s="521">
        <f>A26+1</f>
        <v>5</v>
      </c>
      <c r="B27" s="525"/>
      <c r="C27" s="526"/>
      <c r="D27" s="523"/>
      <c r="E27" s="526"/>
      <c r="F27" s="523"/>
      <c r="G27" s="526"/>
      <c r="H27" s="523"/>
      <c r="I27" s="526"/>
      <c r="J27" s="523"/>
      <c r="K27" s="526"/>
      <c r="L27" s="523"/>
      <c r="M27" s="526"/>
      <c r="N27" s="523"/>
      <c r="O27" s="524" t="s">
        <v>356</v>
      </c>
      <c r="P27" s="1246">
        <f>S18</f>
        <v>426.35999999999996</v>
      </c>
      <c r="Q27" s="1247"/>
      <c r="R27" s="527">
        <v>1</v>
      </c>
      <c r="S27" s="1246">
        <f>P27*R27</f>
        <v>426.35999999999996</v>
      </c>
      <c r="T27" s="1247"/>
      <c r="V27" s="1244"/>
    </row>
    <row r="28" spans="1:22" s="36" customFormat="1" ht="15" customHeight="1" thickBot="1">
      <c r="A28" s="529"/>
      <c r="B28" s="529"/>
      <c r="C28" s="529"/>
      <c r="D28" s="529"/>
      <c r="E28" s="529"/>
      <c r="F28" s="529"/>
      <c r="G28" s="529"/>
      <c r="H28" s="529"/>
      <c r="I28" s="529"/>
      <c r="J28" s="529"/>
      <c r="K28" s="529"/>
      <c r="L28" s="529"/>
      <c r="M28" s="529"/>
      <c r="N28" s="529"/>
      <c r="O28" s="529"/>
      <c r="P28" s="518" t="s">
        <v>387</v>
      </c>
      <c r="Q28" s="519"/>
      <c r="R28" s="519"/>
      <c r="S28" s="1248">
        <f>SUM(S23:T27)</f>
        <v>2017.5599999999997</v>
      </c>
      <c r="T28" s="1249"/>
      <c r="V28" s="1244"/>
    </row>
    <row r="29" spans="1:22" ht="13.5">
      <c r="A29" s="530"/>
      <c r="B29" s="530"/>
      <c r="C29" s="530"/>
      <c r="D29" s="530"/>
      <c r="E29" s="530"/>
      <c r="F29" s="530"/>
      <c r="G29" s="530"/>
      <c r="H29" s="530"/>
      <c r="I29" s="530"/>
      <c r="J29" s="530"/>
      <c r="K29" s="530"/>
      <c r="L29" s="530"/>
      <c r="M29" s="530"/>
      <c r="N29" s="530"/>
      <c r="O29" s="530"/>
      <c r="P29" s="530"/>
      <c r="Q29" s="530"/>
      <c r="R29" s="530"/>
      <c r="S29" s="531"/>
      <c r="T29" s="531"/>
      <c r="V29" s="1244"/>
    </row>
    <row r="30" spans="1:22" ht="13.5">
      <c r="A30" s="530"/>
      <c r="B30" s="530"/>
      <c r="C30" s="530"/>
      <c r="D30" s="530"/>
      <c r="E30" s="530"/>
      <c r="F30" s="530"/>
      <c r="G30" s="530"/>
      <c r="H30" s="530"/>
      <c r="I30" s="530"/>
      <c r="J30" s="530"/>
      <c r="K30" s="530"/>
      <c r="L30" s="530"/>
      <c r="M30" s="530"/>
      <c r="N30" s="530"/>
      <c r="O30" s="530"/>
      <c r="P30" s="530"/>
      <c r="Q30" s="530"/>
      <c r="R30" s="530"/>
      <c r="S30" s="531"/>
      <c r="T30" s="531"/>
      <c r="V30" s="1244"/>
    </row>
    <row r="31" ht="13.5">
      <c r="V31" s="1244"/>
    </row>
    <row r="32" ht="13.5" customHeight="1">
      <c r="V32" s="1244"/>
    </row>
    <row r="33" ht="13.5">
      <c r="V33" s="1244"/>
    </row>
    <row r="34" ht="13.5">
      <c r="V34" s="1245"/>
    </row>
  </sheetData>
  <sheetProtection/>
  <mergeCells count="38">
    <mergeCell ref="P8:Q8"/>
    <mergeCell ref="S8:T8"/>
    <mergeCell ref="P5:Q5"/>
    <mergeCell ref="S5:T5"/>
    <mergeCell ref="P6:Q6"/>
    <mergeCell ref="S6:T6"/>
    <mergeCell ref="P7:Q7"/>
    <mergeCell ref="S7:T7"/>
    <mergeCell ref="P15:Q15"/>
    <mergeCell ref="P13:Q13"/>
    <mergeCell ref="S13:T13"/>
    <mergeCell ref="P14:Q14"/>
    <mergeCell ref="S14:T14"/>
    <mergeCell ref="S9:T9"/>
    <mergeCell ref="P10:Q10"/>
    <mergeCell ref="S10:T10"/>
    <mergeCell ref="S11:T11"/>
    <mergeCell ref="P9:Q9"/>
    <mergeCell ref="P22:Q22"/>
    <mergeCell ref="S22:T22"/>
    <mergeCell ref="P23:Q23"/>
    <mergeCell ref="S23:T23"/>
    <mergeCell ref="S18:T18"/>
    <mergeCell ref="S15:T15"/>
    <mergeCell ref="P16:Q16"/>
    <mergeCell ref="S16:T16"/>
    <mergeCell ref="P17:Q17"/>
    <mergeCell ref="S17:T17"/>
    <mergeCell ref="V24:V34"/>
    <mergeCell ref="P26:Q26"/>
    <mergeCell ref="S26:T26"/>
    <mergeCell ref="S28:T28"/>
    <mergeCell ref="P24:Q24"/>
    <mergeCell ref="S24:T24"/>
    <mergeCell ref="P25:Q25"/>
    <mergeCell ref="S25:T25"/>
    <mergeCell ref="P27:Q27"/>
    <mergeCell ref="S27:T27"/>
  </mergeCells>
  <printOptions horizontalCentered="1"/>
  <pageMargins left="0.5905511811023623" right="0.3937007874015748" top="0.984251968503937" bottom="0.3937007874015748" header="0.5118110236220472" footer="0.5118110236220472"/>
  <pageSetup blackAndWhite="1" fitToHeight="1" fitToWidth="1" horizontalDpi="360" verticalDpi="36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AJ46"/>
  <sheetViews>
    <sheetView zoomScaleSheetLayoutView="100" zoomScalePageLayoutView="0" workbookViewId="0" topLeftCell="A1">
      <selection activeCell="Y20" sqref="Y20"/>
    </sheetView>
  </sheetViews>
  <sheetFormatPr defaultColWidth="6.140625" defaultRowHeight="12"/>
  <cols>
    <col min="1" max="1" width="2.28125" style="532" customWidth="1"/>
    <col min="2" max="2" width="4.57421875" style="532" customWidth="1"/>
    <col min="3" max="3" width="4.00390625" style="532" customWidth="1"/>
    <col min="4" max="5" width="9.28125" style="532" customWidth="1"/>
    <col min="6" max="6" width="6.7109375" style="532" customWidth="1"/>
    <col min="7" max="7" width="9.28125" style="532" customWidth="1"/>
    <col min="8" max="8" width="5.8515625" style="532" customWidth="1"/>
    <col min="9" max="9" width="10.7109375" style="532" customWidth="1"/>
    <col min="10" max="10" width="10.140625" style="532" customWidth="1"/>
    <col min="11" max="11" width="4.57421875" style="532" customWidth="1"/>
    <col min="12" max="12" width="4.00390625" style="532" customWidth="1"/>
    <col min="13" max="14" width="9.28125" style="532" customWidth="1"/>
    <col min="15" max="15" width="6.7109375" style="532" customWidth="1"/>
    <col min="16" max="16" width="9.28125" style="532" customWidth="1"/>
    <col min="17" max="17" width="5.8515625" style="532" customWidth="1"/>
    <col min="18" max="18" width="11.00390625" style="532" customWidth="1"/>
    <col min="19" max="19" width="10.140625" style="532" customWidth="1"/>
    <col min="20" max="20" width="0.9921875" style="532" customWidth="1"/>
    <col min="21" max="21" width="4.7109375" style="532" customWidth="1"/>
    <col min="22" max="22" width="9.140625" style="532" customWidth="1"/>
    <col min="23" max="23" width="10.28125" style="532" customWidth="1"/>
    <col min="24" max="24" width="8.421875" style="532" customWidth="1"/>
    <col min="25" max="25" width="9.7109375" style="532" bestFit="1" customWidth="1"/>
    <col min="26" max="26" width="9.140625" style="532" customWidth="1"/>
    <col min="27" max="27" width="11.00390625" style="532" customWidth="1"/>
    <col min="28" max="33" width="10.7109375" style="532" customWidth="1"/>
    <col min="34" max="35" width="6.7109375" style="532" customWidth="1"/>
    <col min="36" max="16384" width="6.140625" style="532" customWidth="1"/>
  </cols>
  <sheetData>
    <row r="1" spans="2:10" ht="15" customHeight="1">
      <c r="B1" s="153" t="s">
        <v>358</v>
      </c>
      <c r="J1" s="153" t="s">
        <v>530</v>
      </c>
    </row>
    <row r="2" ht="11.25"/>
    <row r="3" spans="6:36" ht="15" customHeight="1">
      <c r="F3" s="533"/>
      <c r="H3" s="533"/>
      <c r="J3" s="534"/>
      <c r="V3" s="1291" t="s">
        <v>253</v>
      </c>
      <c r="W3" s="1283" t="s">
        <v>254</v>
      </c>
      <c r="X3" s="535" t="s">
        <v>255</v>
      </c>
      <c r="Y3" s="1285">
        <v>5</v>
      </c>
      <c r="Z3" s="1287">
        <v>0</v>
      </c>
      <c r="AA3" s="1283" t="s">
        <v>256</v>
      </c>
      <c r="AB3" s="536" t="s">
        <v>257</v>
      </c>
      <c r="AC3" s="536" t="s">
        <v>258</v>
      </c>
      <c r="AD3" s="536" t="s">
        <v>259</v>
      </c>
      <c r="AE3" s="536" t="s">
        <v>260</v>
      </c>
      <c r="AF3" s="537" t="s">
        <v>438</v>
      </c>
      <c r="AG3" s="537"/>
      <c r="AH3" s="1274" t="s">
        <v>261</v>
      </c>
      <c r="AI3" s="1275"/>
      <c r="AJ3" s="1276"/>
    </row>
    <row r="4" spans="6:36" ht="15" customHeight="1">
      <c r="F4" s="533"/>
      <c r="H4" s="533"/>
      <c r="J4" s="534"/>
      <c r="V4" s="1292"/>
      <c r="W4" s="1284"/>
      <c r="X4" s="538" t="s">
        <v>262</v>
      </c>
      <c r="Y4" s="1286"/>
      <c r="Z4" s="1288"/>
      <c r="AA4" s="1284"/>
      <c r="AB4" s="539">
        <f>'面積算定'!S23</f>
        <v>397.79999999999995</v>
      </c>
      <c r="AC4" s="539">
        <f>'面積算定'!S24</f>
        <v>397.79999999999995</v>
      </c>
      <c r="AD4" s="539">
        <f>'面積算定'!S25</f>
        <v>397.79999999999995</v>
      </c>
      <c r="AE4" s="539">
        <f>'面積算定'!S26</f>
        <v>397.79999999999995</v>
      </c>
      <c r="AF4" s="539">
        <f>'面積算定'!S27</f>
        <v>426.35999999999996</v>
      </c>
      <c r="AG4" s="540"/>
      <c r="AH4" s="1277"/>
      <c r="AI4" s="1278"/>
      <c r="AJ4" s="1265"/>
    </row>
    <row r="5" spans="6:36" ht="15" customHeight="1">
      <c r="F5" s="533"/>
      <c r="H5" s="533"/>
      <c r="J5" s="534"/>
      <c r="V5" s="1292"/>
      <c r="W5" s="1289" t="s">
        <v>727</v>
      </c>
      <c r="X5" s="535" t="s">
        <v>263</v>
      </c>
      <c r="Y5" s="542">
        <v>210</v>
      </c>
      <c r="Z5" s="543" t="s">
        <v>328</v>
      </c>
      <c r="AA5" s="1283" t="s">
        <v>264</v>
      </c>
      <c r="AB5" s="1279">
        <f>AB4*1.2</f>
        <v>477.3599999999999</v>
      </c>
      <c r="AC5" s="1279">
        <f>AC4*1.2</f>
        <v>477.3599999999999</v>
      </c>
      <c r="AD5" s="1279">
        <f>AD4*1.2</f>
        <v>477.3599999999999</v>
      </c>
      <c r="AE5" s="1279">
        <f>AE4*1.2</f>
        <v>477.3599999999999</v>
      </c>
      <c r="AF5" s="1279">
        <f>AF4*1.2</f>
        <v>511.63199999999995</v>
      </c>
      <c r="AG5" s="1272"/>
      <c r="AH5" s="544" t="s">
        <v>265</v>
      </c>
      <c r="AI5" s="545"/>
      <c r="AJ5" s="546"/>
    </row>
    <row r="6" spans="6:36" ht="15" customHeight="1">
      <c r="F6" s="533"/>
      <c r="H6" s="533"/>
      <c r="J6" s="534"/>
      <c r="V6" s="1293"/>
      <c r="W6" s="1290"/>
      <c r="X6" s="538" t="s">
        <v>266</v>
      </c>
      <c r="Y6" s="547" t="s">
        <v>357</v>
      </c>
      <c r="Z6" s="548">
        <f>IF(Y5&gt;200,1,Y5/200)</f>
        <v>1</v>
      </c>
      <c r="AA6" s="1284"/>
      <c r="AB6" s="1280"/>
      <c r="AC6" s="1280"/>
      <c r="AD6" s="1280"/>
      <c r="AE6" s="1280"/>
      <c r="AF6" s="1280"/>
      <c r="AG6" s="1273"/>
      <c r="AH6" s="549" t="s">
        <v>267</v>
      </c>
      <c r="AI6" s="550"/>
      <c r="AJ6" s="551"/>
    </row>
    <row r="7" spans="6:10" ht="3" customHeight="1">
      <c r="F7" s="533"/>
      <c r="H7" s="533"/>
      <c r="J7" s="534"/>
    </row>
    <row r="8" spans="2:21" ht="15" customHeight="1">
      <c r="B8" s="1294" t="s">
        <v>268</v>
      </c>
      <c r="C8" s="1295"/>
      <c r="D8" s="1295"/>
      <c r="E8" s="1295"/>
      <c r="F8" s="1295"/>
      <c r="G8" s="1295"/>
      <c r="H8" s="1295"/>
      <c r="I8" s="1295"/>
      <c r="J8" s="1295"/>
      <c r="K8" s="1294" t="s">
        <v>269</v>
      </c>
      <c r="L8" s="1295"/>
      <c r="M8" s="1295"/>
      <c r="N8" s="1295"/>
      <c r="O8" s="1295"/>
      <c r="P8" s="1295"/>
      <c r="Q8" s="1295"/>
      <c r="R8" s="1295"/>
      <c r="S8" s="1296"/>
      <c r="T8" s="552"/>
      <c r="U8" s="552"/>
    </row>
    <row r="9" spans="2:21" ht="15" customHeight="1" thickBot="1">
      <c r="B9" s="553" t="s">
        <v>270</v>
      </c>
      <c r="C9" s="554" t="s">
        <v>271</v>
      </c>
      <c r="D9" s="554" t="s">
        <v>272</v>
      </c>
      <c r="E9" s="554" t="s">
        <v>273</v>
      </c>
      <c r="F9" s="554" t="s">
        <v>274</v>
      </c>
      <c r="G9" s="1297" t="s">
        <v>329</v>
      </c>
      <c r="H9" s="1298"/>
      <c r="I9" s="555" t="s">
        <v>415</v>
      </c>
      <c r="J9" s="556" t="s">
        <v>496</v>
      </c>
      <c r="K9" s="553" t="s">
        <v>270</v>
      </c>
      <c r="L9" s="554" t="s">
        <v>271</v>
      </c>
      <c r="M9" s="554" t="s">
        <v>275</v>
      </c>
      <c r="N9" s="554" t="s">
        <v>276</v>
      </c>
      <c r="O9" s="554" t="s">
        <v>274</v>
      </c>
      <c r="P9" s="1297" t="s">
        <v>330</v>
      </c>
      <c r="Q9" s="1298"/>
      <c r="R9" s="1281" t="s">
        <v>416</v>
      </c>
      <c r="S9" s="1282"/>
      <c r="T9" s="552"/>
      <c r="U9" s="552"/>
    </row>
    <row r="10" spans="2:21" ht="15" customHeight="1" thickTop="1">
      <c r="B10" s="557"/>
      <c r="C10" s="558"/>
      <c r="D10" s="558"/>
      <c r="E10" s="558"/>
      <c r="F10" s="558"/>
      <c r="G10" s="1268"/>
      <c r="H10" s="1269"/>
      <c r="I10" s="559"/>
      <c r="J10" s="560"/>
      <c r="K10" s="557"/>
      <c r="L10" s="558"/>
      <c r="M10" s="558"/>
      <c r="N10" s="558"/>
      <c r="O10" s="558"/>
      <c r="P10" s="1268"/>
      <c r="Q10" s="1269"/>
      <c r="R10" s="1268"/>
      <c r="S10" s="1271"/>
      <c r="T10" s="552"/>
      <c r="U10" s="552"/>
    </row>
    <row r="11" spans="2:21" ht="15" customHeight="1">
      <c r="B11" s="557"/>
      <c r="C11" s="558"/>
      <c r="D11" s="558">
        <v>18</v>
      </c>
      <c r="E11" s="558">
        <v>100</v>
      </c>
      <c r="F11" s="558">
        <v>2</v>
      </c>
      <c r="G11" s="1260">
        <f>D11*E11*F11</f>
        <v>3600</v>
      </c>
      <c r="H11" s="1261"/>
      <c r="I11" s="558"/>
      <c r="J11" s="561">
        <f>E11*F11</f>
        <v>200</v>
      </c>
      <c r="K11" s="557"/>
      <c r="L11" s="558"/>
      <c r="M11" s="558"/>
      <c r="N11" s="558"/>
      <c r="O11" s="558"/>
      <c r="P11" s="1260"/>
      <c r="Q11" s="1261"/>
      <c r="R11" s="1260"/>
      <c r="S11" s="1262"/>
      <c r="T11" s="552"/>
      <c r="U11" s="552"/>
    </row>
    <row r="12" spans="2:21" ht="15" customHeight="1">
      <c r="B12" s="557"/>
      <c r="C12" s="558"/>
      <c r="D12" s="558">
        <v>18</v>
      </c>
      <c r="E12" s="558">
        <v>55</v>
      </c>
      <c r="F12" s="558">
        <v>6</v>
      </c>
      <c r="G12" s="1260">
        <f aca="true" t="shared" si="0" ref="G12:G23">D12*E12*F12</f>
        <v>5940</v>
      </c>
      <c r="H12" s="1261"/>
      <c r="I12" s="562"/>
      <c r="J12" s="561">
        <f aca="true" t="shared" si="1" ref="J12:J23">E12*F12</f>
        <v>330</v>
      </c>
      <c r="K12" s="557"/>
      <c r="L12" s="558"/>
      <c r="M12" s="558"/>
      <c r="N12" s="558"/>
      <c r="O12" s="558"/>
      <c r="P12" s="1260"/>
      <c r="Q12" s="1261"/>
      <c r="R12" s="1260"/>
      <c r="S12" s="1262"/>
      <c r="T12" s="552"/>
      <c r="U12" s="552"/>
    </row>
    <row r="13" spans="2:21" ht="15" customHeight="1">
      <c r="B13" s="557"/>
      <c r="C13" s="558"/>
      <c r="D13" s="558">
        <v>18</v>
      </c>
      <c r="E13" s="558">
        <v>107</v>
      </c>
      <c r="F13" s="558">
        <v>6</v>
      </c>
      <c r="G13" s="1260">
        <f t="shared" si="0"/>
        <v>11556</v>
      </c>
      <c r="H13" s="1261"/>
      <c r="I13" s="562"/>
      <c r="J13" s="561">
        <f t="shared" si="1"/>
        <v>642</v>
      </c>
      <c r="K13" s="557"/>
      <c r="L13" s="558"/>
      <c r="M13" s="558"/>
      <c r="N13" s="558"/>
      <c r="O13" s="558"/>
      <c r="P13" s="1260"/>
      <c r="Q13" s="1261"/>
      <c r="R13" s="1260"/>
      <c r="S13" s="1262"/>
      <c r="T13" s="552"/>
      <c r="U13" s="552"/>
    </row>
    <row r="14" spans="2:21" ht="15" customHeight="1">
      <c r="B14" s="557"/>
      <c r="C14" s="558"/>
      <c r="D14" s="558">
        <v>18</v>
      </c>
      <c r="E14" s="558">
        <v>127</v>
      </c>
      <c r="F14" s="558">
        <v>3</v>
      </c>
      <c r="G14" s="1260">
        <f t="shared" si="0"/>
        <v>6858</v>
      </c>
      <c r="H14" s="1261"/>
      <c r="I14" s="562"/>
      <c r="J14" s="561">
        <f t="shared" si="1"/>
        <v>381</v>
      </c>
      <c r="K14" s="557"/>
      <c r="L14" s="558"/>
      <c r="M14" s="558"/>
      <c r="N14" s="558"/>
      <c r="O14" s="558"/>
      <c r="P14" s="1260"/>
      <c r="Q14" s="1261"/>
      <c r="R14" s="1260"/>
      <c r="S14" s="1262"/>
      <c r="T14" s="552"/>
      <c r="U14" s="552"/>
    </row>
    <row r="15" spans="2:21" ht="15" customHeight="1">
      <c r="B15" s="563" t="s">
        <v>277</v>
      </c>
      <c r="C15" s="558">
        <v>5</v>
      </c>
      <c r="D15" s="558">
        <v>18</v>
      </c>
      <c r="E15" s="558">
        <v>182</v>
      </c>
      <c r="F15" s="558">
        <v>2</v>
      </c>
      <c r="G15" s="1260">
        <f t="shared" si="0"/>
        <v>6552</v>
      </c>
      <c r="H15" s="1261"/>
      <c r="I15" s="562"/>
      <c r="J15" s="561">
        <f t="shared" si="1"/>
        <v>364</v>
      </c>
      <c r="K15" s="563" t="s">
        <v>277</v>
      </c>
      <c r="L15" s="558"/>
      <c r="M15" s="558"/>
      <c r="N15" s="558"/>
      <c r="O15" s="558"/>
      <c r="P15" s="1260"/>
      <c r="Q15" s="1261"/>
      <c r="R15" s="1260"/>
      <c r="S15" s="1262"/>
      <c r="T15" s="552"/>
      <c r="U15" s="552"/>
    </row>
    <row r="16" spans="2:21" ht="15" customHeight="1">
      <c r="B16" s="563" t="s">
        <v>278</v>
      </c>
      <c r="C16" s="564" t="s">
        <v>531</v>
      </c>
      <c r="D16" s="558">
        <v>18</v>
      </c>
      <c r="E16" s="558">
        <v>190</v>
      </c>
      <c r="F16" s="558">
        <v>2</v>
      </c>
      <c r="G16" s="1260">
        <f t="shared" si="0"/>
        <v>6840</v>
      </c>
      <c r="H16" s="1261"/>
      <c r="I16" s="562"/>
      <c r="J16" s="561">
        <f t="shared" si="1"/>
        <v>380</v>
      </c>
      <c r="K16" s="563" t="s">
        <v>278</v>
      </c>
      <c r="L16" s="558">
        <v>1</v>
      </c>
      <c r="M16" s="558"/>
      <c r="N16" s="558"/>
      <c r="O16" s="558"/>
      <c r="P16" s="1260"/>
      <c r="Q16" s="1261"/>
      <c r="R16" s="1260"/>
      <c r="S16" s="1262"/>
      <c r="T16" s="552"/>
      <c r="U16" s="552"/>
    </row>
    <row r="17" spans="2:21" ht="15" customHeight="1">
      <c r="B17" s="563" t="s">
        <v>279</v>
      </c>
      <c r="C17" s="558">
        <v>1</v>
      </c>
      <c r="D17" s="558">
        <v>18</v>
      </c>
      <c r="E17" s="558">
        <v>98</v>
      </c>
      <c r="F17" s="558">
        <v>6</v>
      </c>
      <c r="G17" s="1260">
        <f t="shared" si="0"/>
        <v>10584</v>
      </c>
      <c r="H17" s="1261"/>
      <c r="I17" s="562"/>
      <c r="J17" s="561">
        <f t="shared" si="1"/>
        <v>588</v>
      </c>
      <c r="K17" s="563" t="s">
        <v>279</v>
      </c>
      <c r="L17" s="558"/>
      <c r="M17" s="558"/>
      <c r="N17" s="558"/>
      <c r="O17" s="558"/>
      <c r="P17" s="1260"/>
      <c r="Q17" s="1261"/>
      <c r="R17" s="1260"/>
      <c r="S17" s="1262"/>
      <c r="T17" s="552"/>
      <c r="U17" s="552"/>
    </row>
    <row r="18" spans="2:21" ht="15" customHeight="1">
      <c r="B18" s="563"/>
      <c r="C18" s="558"/>
      <c r="D18" s="558">
        <v>18</v>
      </c>
      <c r="E18" s="558">
        <v>437</v>
      </c>
      <c r="F18" s="558">
        <v>3</v>
      </c>
      <c r="G18" s="1260">
        <f t="shared" si="0"/>
        <v>23598</v>
      </c>
      <c r="H18" s="1261"/>
      <c r="I18" s="562"/>
      <c r="J18" s="561">
        <f t="shared" si="1"/>
        <v>1311</v>
      </c>
      <c r="K18" s="563"/>
      <c r="L18" s="558"/>
      <c r="M18" s="558"/>
      <c r="N18" s="558"/>
      <c r="O18" s="558"/>
      <c r="P18" s="1260"/>
      <c r="Q18" s="1261"/>
      <c r="R18" s="1260"/>
      <c r="S18" s="1262"/>
      <c r="T18" s="552"/>
      <c r="U18" s="552"/>
    </row>
    <row r="19" spans="2:21" ht="15" customHeight="1">
      <c r="B19" s="557"/>
      <c r="C19" s="558"/>
      <c r="D19" s="558">
        <v>18</v>
      </c>
      <c r="E19" s="558">
        <v>361</v>
      </c>
      <c r="F19" s="558">
        <v>2</v>
      </c>
      <c r="G19" s="1260">
        <f t="shared" si="0"/>
        <v>12996</v>
      </c>
      <c r="H19" s="1261"/>
      <c r="I19" s="562"/>
      <c r="J19" s="561">
        <f t="shared" si="1"/>
        <v>722</v>
      </c>
      <c r="K19" s="557"/>
      <c r="L19" s="558"/>
      <c r="M19" s="558"/>
      <c r="N19" s="558"/>
      <c r="O19" s="558"/>
      <c r="P19" s="1260"/>
      <c r="Q19" s="1261"/>
      <c r="R19" s="1260"/>
      <c r="S19" s="1262"/>
      <c r="T19" s="552"/>
      <c r="U19" s="565"/>
    </row>
    <row r="20" spans="2:21" ht="15" customHeight="1">
      <c r="B20" s="557"/>
      <c r="C20" s="558"/>
      <c r="D20" s="558">
        <v>18</v>
      </c>
      <c r="E20" s="558">
        <v>70</v>
      </c>
      <c r="F20" s="558">
        <v>2</v>
      </c>
      <c r="G20" s="1260">
        <f t="shared" si="0"/>
        <v>2520</v>
      </c>
      <c r="H20" s="1261"/>
      <c r="I20" s="562"/>
      <c r="J20" s="561">
        <f t="shared" si="1"/>
        <v>140</v>
      </c>
      <c r="K20" s="557"/>
      <c r="L20" s="558"/>
      <c r="M20" s="558"/>
      <c r="N20" s="558"/>
      <c r="O20" s="558"/>
      <c r="P20" s="1260"/>
      <c r="Q20" s="1261"/>
      <c r="R20" s="1260"/>
      <c r="S20" s="1262"/>
      <c r="T20" s="552"/>
      <c r="U20" s="565"/>
    </row>
    <row r="21" spans="2:21" ht="15" customHeight="1">
      <c r="B21" s="557"/>
      <c r="C21" s="558"/>
      <c r="D21" s="558">
        <v>18</v>
      </c>
      <c r="E21" s="558">
        <v>125</v>
      </c>
      <c r="F21" s="558">
        <v>6</v>
      </c>
      <c r="G21" s="1260">
        <f t="shared" si="0"/>
        <v>13500</v>
      </c>
      <c r="H21" s="1261"/>
      <c r="I21" s="562"/>
      <c r="J21" s="561">
        <f t="shared" si="1"/>
        <v>750</v>
      </c>
      <c r="K21" s="557"/>
      <c r="L21" s="558"/>
      <c r="M21" s="558"/>
      <c r="N21" s="558"/>
      <c r="O21" s="558"/>
      <c r="P21" s="1260"/>
      <c r="Q21" s="1261"/>
      <c r="R21" s="1260"/>
      <c r="S21" s="1262"/>
      <c r="T21" s="552"/>
      <c r="U21" s="565"/>
    </row>
    <row r="22" spans="2:21" ht="15" customHeight="1">
      <c r="B22" s="557"/>
      <c r="C22" s="558"/>
      <c r="D22" s="558">
        <v>18</v>
      </c>
      <c r="E22" s="558">
        <v>70</v>
      </c>
      <c r="F22" s="558">
        <v>6</v>
      </c>
      <c r="G22" s="1260">
        <f t="shared" si="0"/>
        <v>7560</v>
      </c>
      <c r="H22" s="1261"/>
      <c r="I22" s="562"/>
      <c r="J22" s="561">
        <f t="shared" si="1"/>
        <v>420</v>
      </c>
      <c r="K22" s="557"/>
      <c r="L22" s="558"/>
      <c r="M22" s="558"/>
      <c r="N22" s="558"/>
      <c r="O22" s="558"/>
      <c r="P22" s="1260"/>
      <c r="Q22" s="1261"/>
      <c r="R22" s="1260"/>
      <c r="S22" s="1262"/>
      <c r="T22" s="552"/>
      <c r="U22" s="565"/>
    </row>
    <row r="23" spans="2:21" ht="15" customHeight="1">
      <c r="B23" s="557"/>
      <c r="C23" s="558"/>
      <c r="D23" s="558">
        <v>18</v>
      </c>
      <c r="E23" s="558">
        <v>122</v>
      </c>
      <c r="F23" s="558">
        <v>2</v>
      </c>
      <c r="G23" s="1260">
        <f t="shared" si="0"/>
        <v>4392</v>
      </c>
      <c r="H23" s="1261"/>
      <c r="J23" s="561">
        <f t="shared" si="1"/>
        <v>244</v>
      </c>
      <c r="K23" s="557"/>
      <c r="L23" s="558"/>
      <c r="M23" s="558"/>
      <c r="N23" s="558"/>
      <c r="O23" s="558"/>
      <c r="P23" s="1260"/>
      <c r="Q23" s="1261"/>
      <c r="R23" s="1260">
        <f>SUM(P11:Q23)</f>
        <v>0</v>
      </c>
      <c r="S23" s="1262"/>
      <c r="T23" s="552"/>
      <c r="U23" s="565"/>
    </row>
    <row r="24" spans="2:21" ht="15" customHeight="1" thickBot="1">
      <c r="B24" s="566"/>
      <c r="C24" s="567"/>
      <c r="D24" s="567"/>
      <c r="E24" s="567"/>
      <c r="F24" s="567"/>
      <c r="G24" s="1266"/>
      <c r="H24" s="1270"/>
      <c r="I24" s="562">
        <f>SUM(G11:H23)</f>
        <v>116496</v>
      </c>
      <c r="J24" s="568">
        <f>SUM(J11:J23)</f>
        <v>6472</v>
      </c>
      <c r="K24" s="566"/>
      <c r="L24" s="567"/>
      <c r="M24" s="567"/>
      <c r="N24" s="567"/>
      <c r="O24" s="567"/>
      <c r="P24" s="1266"/>
      <c r="Q24" s="1270"/>
      <c r="R24" s="1266"/>
      <c r="S24" s="1267"/>
      <c r="T24" s="552"/>
      <c r="U24" s="565"/>
    </row>
    <row r="25" spans="2:21" ht="15" customHeight="1" thickTop="1">
      <c r="B25" s="557"/>
      <c r="C25" s="558"/>
      <c r="D25" s="558"/>
      <c r="E25" s="558"/>
      <c r="F25" s="558"/>
      <c r="G25" s="1268"/>
      <c r="H25" s="1269"/>
      <c r="I25" s="559"/>
      <c r="J25" s="560"/>
      <c r="K25" s="557"/>
      <c r="L25" s="558"/>
      <c r="M25" s="558"/>
      <c r="N25" s="558"/>
      <c r="O25" s="558"/>
      <c r="P25" s="1268"/>
      <c r="Q25" s="1269"/>
      <c r="R25" s="1268"/>
      <c r="S25" s="1271"/>
      <c r="T25" s="552"/>
      <c r="U25" s="552"/>
    </row>
    <row r="26" spans="2:21" ht="15" customHeight="1">
      <c r="B26" s="557"/>
      <c r="C26" s="558"/>
      <c r="D26" s="558">
        <v>18</v>
      </c>
      <c r="E26" s="558">
        <v>938</v>
      </c>
      <c r="F26" s="558">
        <v>4</v>
      </c>
      <c r="G26" s="1260">
        <f>D26*E26*F26</f>
        <v>67536</v>
      </c>
      <c r="H26" s="1261"/>
      <c r="I26" s="558"/>
      <c r="J26" s="561">
        <f>E26*F26</f>
        <v>3752</v>
      </c>
      <c r="K26" s="557"/>
      <c r="L26" s="558"/>
      <c r="M26" s="558"/>
      <c r="N26" s="558"/>
      <c r="O26" s="558"/>
      <c r="P26" s="1260"/>
      <c r="Q26" s="1261"/>
      <c r="R26" s="1260"/>
      <c r="S26" s="1262"/>
      <c r="T26" s="552"/>
      <c r="U26" s="1243" t="str">
        <f>'報告書'!AE2</f>
        <v>〇〇市町 - 第 ○○ 号</v>
      </c>
    </row>
    <row r="27" spans="2:21" ht="15" customHeight="1">
      <c r="B27" s="557"/>
      <c r="C27" s="558"/>
      <c r="D27" s="558">
        <v>18</v>
      </c>
      <c r="E27" s="558">
        <v>52</v>
      </c>
      <c r="F27" s="558">
        <v>6</v>
      </c>
      <c r="G27" s="1260">
        <f>D27*E27*F27</f>
        <v>5616</v>
      </c>
      <c r="H27" s="1261"/>
      <c r="I27" s="562"/>
      <c r="J27" s="561">
        <f>E27*F27</f>
        <v>312</v>
      </c>
      <c r="K27" s="557"/>
      <c r="L27" s="558"/>
      <c r="M27" s="558"/>
      <c r="N27" s="558"/>
      <c r="O27" s="558"/>
      <c r="P27" s="1260"/>
      <c r="Q27" s="1261"/>
      <c r="R27" s="1260"/>
      <c r="S27" s="1262"/>
      <c r="T27" s="552"/>
      <c r="U27" s="1244"/>
    </row>
    <row r="28" spans="2:21" ht="15" customHeight="1">
      <c r="B28" s="563" t="s">
        <v>280</v>
      </c>
      <c r="C28" s="558">
        <v>5</v>
      </c>
      <c r="D28" s="558">
        <v>18</v>
      </c>
      <c r="E28" s="558">
        <v>340</v>
      </c>
      <c r="F28" s="558">
        <v>6</v>
      </c>
      <c r="G28" s="1260">
        <f>D28*E28*F28</f>
        <v>36720</v>
      </c>
      <c r="H28" s="1261"/>
      <c r="I28" s="562"/>
      <c r="J28" s="561">
        <f>E28*F28</f>
        <v>2040</v>
      </c>
      <c r="K28" s="563" t="s">
        <v>280</v>
      </c>
      <c r="L28" s="558"/>
      <c r="M28" s="558"/>
      <c r="N28" s="558"/>
      <c r="O28" s="558"/>
      <c r="P28" s="1260"/>
      <c r="Q28" s="1261"/>
      <c r="R28" s="1260"/>
      <c r="S28" s="1262"/>
      <c r="T28" s="552"/>
      <c r="U28" s="1244"/>
    </row>
    <row r="29" spans="2:21" ht="15" customHeight="1">
      <c r="B29" s="563" t="s">
        <v>278</v>
      </c>
      <c r="C29" s="564" t="s">
        <v>531</v>
      </c>
      <c r="D29" s="558">
        <v>18</v>
      </c>
      <c r="E29" s="558">
        <v>478</v>
      </c>
      <c r="F29" s="558">
        <v>3</v>
      </c>
      <c r="G29" s="1260">
        <f>D29*E29*F29</f>
        <v>25812</v>
      </c>
      <c r="H29" s="1261"/>
      <c r="I29" s="562"/>
      <c r="J29" s="561">
        <f>E29*F29</f>
        <v>1434</v>
      </c>
      <c r="K29" s="563" t="s">
        <v>278</v>
      </c>
      <c r="L29" s="558">
        <v>1</v>
      </c>
      <c r="M29" s="558"/>
      <c r="N29" s="558"/>
      <c r="O29" s="558"/>
      <c r="P29" s="1260"/>
      <c r="Q29" s="1261"/>
      <c r="R29" s="1260"/>
      <c r="S29" s="1262"/>
      <c r="T29" s="552"/>
      <c r="U29" s="1244"/>
    </row>
    <row r="30" spans="2:21" ht="15" customHeight="1">
      <c r="B30" s="563" t="s">
        <v>279</v>
      </c>
      <c r="C30" s="558">
        <v>1</v>
      </c>
      <c r="D30" s="558"/>
      <c r="E30" s="558"/>
      <c r="F30" s="558"/>
      <c r="G30" s="1260"/>
      <c r="H30" s="1261"/>
      <c r="I30" s="562"/>
      <c r="J30" s="569"/>
      <c r="K30" s="563" t="s">
        <v>279</v>
      </c>
      <c r="L30" s="558"/>
      <c r="M30" s="558"/>
      <c r="N30" s="558"/>
      <c r="O30" s="558"/>
      <c r="P30" s="1260"/>
      <c r="Q30" s="1261"/>
      <c r="R30" s="1260"/>
      <c r="S30" s="1262"/>
      <c r="T30" s="552"/>
      <c r="U30" s="1244"/>
    </row>
    <row r="31" spans="2:21" ht="15" customHeight="1">
      <c r="B31" s="557"/>
      <c r="C31" s="558"/>
      <c r="D31" s="558"/>
      <c r="E31" s="558"/>
      <c r="F31" s="558"/>
      <c r="G31" s="1260"/>
      <c r="H31" s="1261"/>
      <c r="I31" s="562"/>
      <c r="J31" s="569"/>
      <c r="K31" s="557"/>
      <c r="L31" s="558"/>
      <c r="M31" s="558"/>
      <c r="N31" s="558"/>
      <c r="O31" s="558"/>
      <c r="P31" s="1260"/>
      <c r="Q31" s="1261"/>
      <c r="R31" s="1260"/>
      <c r="S31" s="1262"/>
      <c r="T31" s="552"/>
      <c r="U31" s="1244"/>
    </row>
    <row r="32" spans="2:21" ht="15" customHeight="1">
      <c r="B32" s="557"/>
      <c r="C32" s="558"/>
      <c r="D32" s="558"/>
      <c r="E32" s="558"/>
      <c r="F32" s="558"/>
      <c r="G32" s="1260"/>
      <c r="H32" s="1261"/>
      <c r="I32" s="562"/>
      <c r="J32" s="569"/>
      <c r="K32" s="557"/>
      <c r="L32" s="558"/>
      <c r="M32" s="558"/>
      <c r="N32" s="558"/>
      <c r="O32" s="558"/>
      <c r="P32" s="1260"/>
      <c r="Q32" s="1261"/>
      <c r="R32" s="1260"/>
      <c r="S32" s="1262"/>
      <c r="T32" s="552"/>
      <c r="U32" s="1244"/>
    </row>
    <row r="33" spans="2:21" ht="15" customHeight="1">
      <c r="B33" s="557"/>
      <c r="C33" s="558"/>
      <c r="D33" s="558"/>
      <c r="E33" s="558"/>
      <c r="F33" s="558"/>
      <c r="G33" s="1260"/>
      <c r="H33" s="1261"/>
      <c r="I33" s="562"/>
      <c r="J33" s="569"/>
      <c r="K33" s="557"/>
      <c r="L33" s="558"/>
      <c r="M33" s="558"/>
      <c r="N33" s="558"/>
      <c r="O33" s="558"/>
      <c r="P33" s="1260"/>
      <c r="Q33" s="1261"/>
      <c r="R33" s="1260"/>
      <c r="S33" s="1262"/>
      <c r="T33" s="552"/>
      <c r="U33" s="1244"/>
    </row>
    <row r="34" spans="2:21" ht="15" customHeight="1">
      <c r="B34" s="557"/>
      <c r="C34" s="558"/>
      <c r="D34" s="558"/>
      <c r="E34" s="558"/>
      <c r="F34" s="558"/>
      <c r="G34" s="1260"/>
      <c r="H34" s="1261"/>
      <c r="I34" s="562">
        <f>SUM(G26:H34)</f>
        <v>135684</v>
      </c>
      <c r="J34" s="569">
        <f>SUM(J26:J33)</f>
        <v>7538</v>
      </c>
      <c r="K34" s="557"/>
      <c r="L34" s="558"/>
      <c r="M34" s="558"/>
      <c r="N34" s="558"/>
      <c r="O34" s="558"/>
      <c r="P34" s="1260"/>
      <c r="Q34" s="1261"/>
      <c r="R34" s="1260">
        <f>SUM(P26:Q34)</f>
        <v>0</v>
      </c>
      <c r="S34" s="1262"/>
      <c r="T34" s="552"/>
      <c r="U34" s="1244"/>
    </row>
    <row r="35" spans="2:21" ht="15" customHeight="1">
      <c r="B35" s="541"/>
      <c r="C35" s="570"/>
      <c r="D35" s="570"/>
      <c r="E35" s="570"/>
      <c r="F35" s="570"/>
      <c r="G35" s="1263"/>
      <c r="H35" s="1264"/>
      <c r="I35" s="570"/>
      <c r="J35" s="571"/>
      <c r="K35" s="541"/>
      <c r="L35" s="570"/>
      <c r="M35" s="570"/>
      <c r="N35" s="570"/>
      <c r="O35" s="570"/>
      <c r="P35" s="1263"/>
      <c r="Q35" s="1264"/>
      <c r="R35" s="1263"/>
      <c r="S35" s="1265"/>
      <c r="T35" s="552"/>
      <c r="U35" s="1245"/>
    </row>
    <row r="36" ht="11.25">
      <c r="A36" s="545"/>
    </row>
    <row r="37" ht="11.25">
      <c r="A37" s="545"/>
    </row>
    <row r="38" ht="11.25">
      <c r="A38" s="545"/>
    </row>
    <row r="39" ht="11.25">
      <c r="A39" s="545"/>
    </row>
    <row r="40" ht="11.25">
      <c r="A40" s="545"/>
    </row>
    <row r="41" ht="11.25">
      <c r="A41" s="545"/>
    </row>
    <row r="42" ht="11.25">
      <c r="A42" s="545"/>
    </row>
    <row r="43" ht="11.25">
      <c r="A43" s="545"/>
    </row>
    <row r="44" ht="11.25">
      <c r="A44" s="545"/>
    </row>
    <row r="45" ht="11.25">
      <c r="A45" s="545"/>
    </row>
    <row r="46" ht="11.25">
      <c r="A46" s="545"/>
    </row>
  </sheetData>
  <sheetProtection/>
  <mergeCells count="98">
    <mergeCell ref="G14:H14"/>
    <mergeCell ref="G10:H10"/>
    <mergeCell ref="G11:H11"/>
    <mergeCell ref="G12:H12"/>
    <mergeCell ref="G13:H13"/>
    <mergeCell ref="V3:V6"/>
    <mergeCell ref="B8:J8"/>
    <mergeCell ref="K8:S8"/>
    <mergeCell ref="G9:H9"/>
    <mergeCell ref="P9:Q9"/>
    <mergeCell ref="R9:S9"/>
    <mergeCell ref="AA5:AA6"/>
    <mergeCell ref="AB5:AB6"/>
    <mergeCell ref="W3:W4"/>
    <mergeCell ref="Y3:Y4"/>
    <mergeCell ref="Z3:Z4"/>
    <mergeCell ref="AA3:AA4"/>
    <mergeCell ref="W5:W6"/>
    <mergeCell ref="G15:H15"/>
    <mergeCell ref="G16:H16"/>
    <mergeCell ref="G17:H17"/>
    <mergeCell ref="G18:H18"/>
    <mergeCell ref="AG5:AG6"/>
    <mergeCell ref="AH3:AJ4"/>
    <mergeCell ref="AC5:AC6"/>
    <mergeCell ref="AD5:AD6"/>
    <mergeCell ref="AE5:AE6"/>
    <mergeCell ref="AF5:AF6"/>
    <mergeCell ref="G19:H19"/>
    <mergeCell ref="G22:H22"/>
    <mergeCell ref="G23:H23"/>
    <mergeCell ref="G24:H24"/>
    <mergeCell ref="G20:H20"/>
    <mergeCell ref="G21:H21"/>
    <mergeCell ref="P10:Q10"/>
    <mergeCell ref="P11:Q11"/>
    <mergeCell ref="P12:Q12"/>
    <mergeCell ref="P17:Q17"/>
    <mergeCell ref="P13:Q13"/>
    <mergeCell ref="P14:Q14"/>
    <mergeCell ref="P15:Q15"/>
    <mergeCell ref="P16:Q16"/>
    <mergeCell ref="R16:S16"/>
    <mergeCell ref="P18:Q18"/>
    <mergeCell ref="P19:Q19"/>
    <mergeCell ref="P22:Q22"/>
    <mergeCell ref="P20:Q20"/>
    <mergeCell ref="P21:Q21"/>
    <mergeCell ref="R18:S18"/>
    <mergeCell ref="R19:S19"/>
    <mergeCell ref="R22:S22"/>
    <mergeCell ref="R20:S20"/>
    <mergeCell ref="R21:S21"/>
    <mergeCell ref="R10:S10"/>
    <mergeCell ref="R11:S11"/>
    <mergeCell ref="R12:S12"/>
    <mergeCell ref="R17:S17"/>
    <mergeCell ref="R13:S13"/>
    <mergeCell ref="R14:S14"/>
    <mergeCell ref="R15:S15"/>
    <mergeCell ref="R23:S23"/>
    <mergeCell ref="R24:S24"/>
    <mergeCell ref="G25:H25"/>
    <mergeCell ref="G26:H26"/>
    <mergeCell ref="P23:Q23"/>
    <mergeCell ref="P24:Q24"/>
    <mergeCell ref="P25:Q25"/>
    <mergeCell ref="R25:S25"/>
    <mergeCell ref="R27:S27"/>
    <mergeCell ref="P28:Q28"/>
    <mergeCell ref="G33:H33"/>
    <mergeCell ref="G34:H34"/>
    <mergeCell ref="G27:H27"/>
    <mergeCell ref="G28:H28"/>
    <mergeCell ref="G29:H29"/>
    <mergeCell ref="G30:H30"/>
    <mergeCell ref="G31:H31"/>
    <mergeCell ref="G32:H32"/>
    <mergeCell ref="R33:S33"/>
    <mergeCell ref="P31:Q31"/>
    <mergeCell ref="R31:S31"/>
    <mergeCell ref="R32:S32"/>
    <mergeCell ref="G35:H35"/>
    <mergeCell ref="P26:Q26"/>
    <mergeCell ref="R26:S26"/>
    <mergeCell ref="P29:Q29"/>
    <mergeCell ref="P30:Q30"/>
    <mergeCell ref="P27:Q27"/>
    <mergeCell ref="P32:Q32"/>
    <mergeCell ref="R30:S30"/>
    <mergeCell ref="R28:S28"/>
    <mergeCell ref="R29:S29"/>
    <mergeCell ref="U26:U35"/>
    <mergeCell ref="P35:Q35"/>
    <mergeCell ref="R35:S35"/>
    <mergeCell ref="P33:Q33"/>
    <mergeCell ref="P34:Q34"/>
    <mergeCell ref="R34:S34"/>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2"/>
  <legacyDrawing r:id="rId1"/>
</worksheet>
</file>

<file path=xl/worksheets/sheet18.xml><?xml version="1.0" encoding="utf-8"?>
<worksheet xmlns="http://schemas.openxmlformats.org/spreadsheetml/2006/main" xmlns:r="http://schemas.openxmlformats.org/officeDocument/2006/relationships">
  <sheetPr>
    <pageSetUpPr fitToPage="1"/>
  </sheetPr>
  <dimension ref="B1:U34"/>
  <sheetViews>
    <sheetView view="pageBreakPreview" zoomScaleNormal="75" zoomScaleSheetLayoutView="100" zoomScalePageLayoutView="0" workbookViewId="0" topLeftCell="A1">
      <selection activeCell="O6" sqref="O6"/>
    </sheetView>
  </sheetViews>
  <sheetFormatPr defaultColWidth="6.140625" defaultRowHeight="12"/>
  <cols>
    <col min="1" max="1" width="2.28125" style="532" customWidth="1"/>
    <col min="2" max="2" width="4.57421875" style="532" customWidth="1"/>
    <col min="3" max="3" width="4.00390625" style="532" customWidth="1"/>
    <col min="4" max="5" width="9.28125" style="532" customWidth="1"/>
    <col min="6" max="6" width="6.7109375" style="532" customWidth="1"/>
    <col min="7" max="7" width="9.28125" style="532" customWidth="1"/>
    <col min="8" max="8" width="5.8515625" style="532" customWidth="1"/>
    <col min="9" max="9" width="10.7109375" style="532" customWidth="1"/>
    <col min="10" max="10" width="10.140625" style="532" customWidth="1"/>
    <col min="11" max="11" width="4.57421875" style="532" customWidth="1"/>
    <col min="12" max="12" width="4.00390625" style="532" customWidth="1"/>
    <col min="13" max="14" width="9.28125" style="532" customWidth="1"/>
    <col min="15" max="15" width="6.7109375" style="532" customWidth="1"/>
    <col min="16" max="16" width="9.28125" style="532" customWidth="1"/>
    <col min="17" max="17" width="5.8515625" style="532" customWidth="1"/>
    <col min="18" max="18" width="11.00390625" style="532" customWidth="1"/>
    <col min="19" max="19" width="10.140625" style="532" customWidth="1"/>
    <col min="20" max="20" width="0.9921875" style="532" customWidth="1"/>
    <col min="21" max="21" width="4.7109375" style="532" customWidth="1"/>
    <col min="22" max="22" width="1.1484375" style="532" customWidth="1"/>
    <col min="23" max="16384" width="6.140625" style="532" customWidth="1"/>
  </cols>
  <sheetData>
    <row r="1" spans="2:19" ht="15" customHeight="1">
      <c r="B1" s="1294" t="s">
        <v>268</v>
      </c>
      <c r="C1" s="1295"/>
      <c r="D1" s="1295"/>
      <c r="E1" s="1295"/>
      <c r="F1" s="1295"/>
      <c r="G1" s="1295"/>
      <c r="H1" s="1295"/>
      <c r="I1" s="1295"/>
      <c r="J1" s="1295"/>
      <c r="K1" s="1294" t="s">
        <v>269</v>
      </c>
      <c r="L1" s="1295"/>
      <c r="M1" s="1295"/>
      <c r="N1" s="1295"/>
      <c r="O1" s="1295"/>
      <c r="P1" s="1295"/>
      <c r="Q1" s="1295"/>
      <c r="R1" s="1295"/>
      <c r="S1" s="1296"/>
    </row>
    <row r="2" spans="2:19" ht="15" customHeight="1" thickBot="1">
      <c r="B2" s="553" t="s">
        <v>270</v>
      </c>
      <c r="C2" s="554" t="s">
        <v>271</v>
      </c>
      <c r="D2" s="554" t="s">
        <v>272</v>
      </c>
      <c r="E2" s="554" t="s">
        <v>273</v>
      </c>
      <c r="F2" s="554" t="s">
        <v>274</v>
      </c>
      <c r="G2" s="1297" t="s">
        <v>329</v>
      </c>
      <c r="H2" s="1298"/>
      <c r="I2" s="555" t="s">
        <v>415</v>
      </c>
      <c r="J2" s="556" t="s">
        <v>496</v>
      </c>
      <c r="K2" s="553" t="s">
        <v>270</v>
      </c>
      <c r="L2" s="554" t="s">
        <v>271</v>
      </c>
      <c r="M2" s="554" t="s">
        <v>275</v>
      </c>
      <c r="N2" s="554" t="s">
        <v>276</v>
      </c>
      <c r="O2" s="554" t="s">
        <v>274</v>
      </c>
      <c r="P2" s="1297" t="s">
        <v>330</v>
      </c>
      <c r="Q2" s="1298"/>
      <c r="R2" s="1281" t="s">
        <v>416</v>
      </c>
      <c r="S2" s="1282"/>
    </row>
    <row r="3" spans="2:19" ht="15" customHeight="1" thickTop="1">
      <c r="B3" s="557"/>
      <c r="C3" s="558"/>
      <c r="D3" s="558"/>
      <c r="E3" s="558"/>
      <c r="F3" s="558"/>
      <c r="G3" s="1268"/>
      <c r="H3" s="1269"/>
      <c r="I3" s="559"/>
      <c r="J3" s="560"/>
      <c r="K3" s="557"/>
      <c r="L3" s="558"/>
      <c r="M3" s="558"/>
      <c r="N3" s="558"/>
      <c r="O3" s="558"/>
      <c r="P3" s="1268"/>
      <c r="Q3" s="1269"/>
      <c r="R3" s="1268"/>
      <c r="S3" s="1271"/>
    </row>
    <row r="4" spans="2:19" ht="15" customHeight="1">
      <c r="B4" s="557"/>
      <c r="C4" s="558"/>
      <c r="D4" s="558">
        <v>18</v>
      </c>
      <c r="E4" s="558">
        <v>100</v>
      </c>
      <c r="F4" s="558">
        <v>2</v>
      </c>
      <c r="G4" s="1260">
        <f>D4*E4*F4</f>
        <v>3600</v>
      </c>
      <c r="H4" s="1261"/>
      <c r="I4" s="558"/>
      <c r="J4" s="561">
        <f>E4*F4</f>
        <v>200</v>
      </c>
      <c r="K4" s="557"/>
      <c r="L4" s="558"/>
      <c r="M4" s="558"/>
      <c r="N4" s="558"/>
      <c r="O4" s="558"/>
      <c r="P4" s="1260"/>
      <c r="Q4" s="1261"/>
      <c r="R4" s="1260"/>
      <c r="S4" s="1262"/>
    </row>
    <row r="5" spans="2:19" ht="15" customHeight="1">
      <c r="B5" s="557"/>
      <c r="C5" s="558"/>
      <c r="D5" s="558">
        <v>18</v>
      </c>
      <c r="E5" s="558">
        <v>55</v>
      </c>
      <c r="F5" s="558">
        <v>6</v>
      </c>
      <c r="G5" s="1260">
        <f>D5*E5*F5</f>
        <v>5940</v>
      </c>
      <c r="H5" s="1261"/>
      <c r="I5" s="562"/>
      <c r="J5" s="561">
        <f aca="true" t="shared" si="0" ref="J5:J16">E5*F5</f>
        <v>330</v>
      </c>
      <c r="K5" s="557"/>
      <c r="L5" s="558"/>
      <c r="M5" s="558"/>
      <c r="N5" s="558"/>
      <c r="O5" s="558"/>
      <c r="P5" s="1260"/>
      <c r="Q5" s="1261"/>
      <c r="R5" s="1260"/>
      <c r="S5" s="1262"/>
    </row>
    <row r="6" spans="2:19" ht="15" customHeight="1">
      <c r="B6" s="557"/>
      <c r="C6" s="558"/>
      <c r="D6" s="558">
        <v>18</v>
      </c>
      <c r="E6" s="558">
        <v>107</v>
      </c>
      <c r="F6" s="558">
        <v>6</v>
      </c>
      <c r="G6" s="1260">
        <f aca="true" t="shared" si="1" ref="G6:G16">D6*E6*F6</f>
        <v>11556</v>
      </c>
      <c r="H6" s="1261"/>
      <c r="I6" s="562"/>
      <c r="J6" s="561">
        <f t="shared" si="0"/>
        <v>642</v>
      </c>
      <c r="K6" s="557"/>
      <c r="L6" s="558"/>
      <c r="M6" s="558"/>
      <c r="N6" s="558"/>
      <c r="O6" s="558"/>
      <c r="P6" s="1260"/>
      <c r="Q6" s="1261"/>
      <c r="R6" s="1260"/>
      <c r="S6" s="1262"/>
    </row>
    <row r="7" spans="2:19" ht="15" customHeight="1">
      <c r="B7" s="557"/>
      <c r="C7" s="558"/>
      <c r="D7" s="558">
        <v>18</v>
      </c>
      <c r="E7" s="558">
        <v>127</v>
      </c>
      <c r="F7" s="558">
        <v>3</v>
      </c>
      <c r="G7" s="1260">
        <f t="shared" si="1"/>
        <v>6858</v>
      </c>
      <c r="H7" s="1261"/>
      <c r="I7" s="562"/>
      <c r="J7" s="561">
        <f t="shared" si="0"/>
        <v>381</v>
      </c>
      <c r="K7" s="557"/>
      <c r="L7" s="558"/>
      <c r="M7" s="558"/>
      <c r="N7" s="558"/>
      <c r="O7" s="558"/>
      <c r="P7" s="1260"/>
      <c r="Q7" s="1261"/>
      <c r="R7" s="1260"/>
      <c r="S7" s="1262"/>
    </row>
    <row r="8" spans="2:21" ht="15" customHeight="1">
      <c r="B8" s="557"/>
      <c r="C8" s="558"/>
      <c r="D8" s="558">
        <v>18</v>
      </c>
      <c r="E8" s="558">
        <v>182</v>
      </c>
      <c r="F8" s="558">
        <v>2</v>
      </c>
      <c r="G8" s="1260">
        <f t="shared" si="1"/>
        <v>6552</v>
      </c>
      <c r="H8" s="1261"/>
      <c r="I8" s="562"/>
      <c r="J8" s="561">
        <f t="shared" si="0"/>
        <v>364</v>
      </c>
      <c r="K8" s="557"/>
      <c r="L8" s="558"/>
      <c r="M8" s="558"/>
      <c r="N8" s="558"/>
      <c r="O8" s="558"/>
      <c r="P8" s="1260"/>
      <c r="Q8" s="1261"/>
      <c r="R8" s="1260"/>
      <c r="S8" s="1262"/>
      <c r="T8" s="552"/>
      <c r="U8" s="552"/>
    </row>
    <row r="9" spans="2:21" ht="15" customHeight="1">
      <c r="B9" s="563" t="s">
        <v>277</v>
      </c>
      <c r="C9" s="558"/>
      <c r="D9" s="558">
        <v>18</v>
      </c>
      <c r="E9" s="558">
        <v>190</v>
      </c>
      <c r="F9" s="558">
        <v>2</v>
      </c>
      <c r="G9" s="1260">
        <f t="shared" si="1"/>
        <v>6840</v>
      </c>
      <c r="H9" s="1261"/>
      <c r="I9" s="562"/>
      <c r="J9" s="561">
        <f t="shared" si="0"/>
        <v>380</v>
      </c>
      <c r="K9" s="563" t="s">
        <v>277</v>
      </c>
      <c r="L9" s="558"/>
      <c r="M9" s="558"/>
      <c r="N9" s="558"/>
      <c r="O9" s="558"/>
      <c r="P9" s="1260"/>
      <c r="Q9" s="1261"/>
      <c r="R9" s="1260"/>
      <c r="S9" s="1262"/>
      <c r="T9" s="552"/>
      <c r="U9" s="552"/>
    </row>
    <row r="10" spans="2:21" ht="15" customHeight="1">
      <c r="B10" s="563" t="s">
        <v>278</v>
      </c>
      <c r="C10" s="558">
        <v>2</v>
      </c>
      <c r="D10" s="558">
        <v>18</v>
      </c>
      <c r="E10" s="558">
        <v>98</v>
      </c>
      <c r="F10" s="558">
        <v>6</v>
      </c>
      <c r="G10" s="1260">
        <f t="shared" si="1"/>
        <v>10584</v>
      </c>
      <c r="H10" s="1261"/>
      <c r="I10" s="562"/>
      <c r="J10" s="561">
        <f t="shared" si="0"/>
        <v>588</v>
      </c>
      <c r="K10" s="563" t="s">
        <v>278</v>
      </c>
      <c r="L10" s="558">
        <v>2</v>
      </c>
      <c r="M10" s="558"/>
      <c r="N10" s="558"/>
      <c r="O10" s="558"/>
      <c r="P10" s="1260"/>
      <c r="Q10" s="1261"/>
      <c r="R10" s="1260"/>
      <c r="S10" s="1262"/>
      <c r="T10" s="552"/>
      <c r="U10" s="552"/>
    </row>
    <row r="11" spans="2:21" ht="15" customHeight="1">
      <c r="B11" s="563" t="s">
        <v>279</v>
      </c>
      <c r="C11" s="558"/>
      <c r="D11" s="558">
        <v>18</v>
      </c>
      <c r="E11" s="558">
        <v>437</v>
      </c>
      <c r="F11" s="558">
        <v>3</v>
      </c>
      <c r="G11" s="1260">
        <f t="shared" si="1"/>
        <v>23598</v>
      </c>
      <c r="H11" s="1261"/>
      <c r="I11" s="562"/>
      <c r="J11" s="561">
        <f t="shared" si="0"/>
        <v>1311</v>
      </c>
      <c r="K11" s="563" t="s">
        <v>279</v>
      </c>
      <c r="L11" s="558"/>
      <c r="M11" s="558"/>
      <c r="N11" s="558"/>
      <c r="O11" s="558"/>
      <c r="P11" s="1260"/>
      <c r="Q11" s="1261"/>
      <c r="R11" s="1260"/>
      <c r="S11" s="1262"/>
      <c r="T11" s="552"/>
      <c r="U11" s="552"/>
    </row>
    <row r="12" spans="2:21" ht="15" customHeight="1">
      <c r="B12" s="557"/>
      <c r="C12" s="558"/>
      <c r="D12" s="558">
        <v>18</v>
      </c>
      <c r="E12" s="558">
        <v>361</v>
      </c>
      <c r="F12" s="558">
        <v>2</v>
      </c>
      <c r="G12" s="1260">
        <f t="shared" si="1"/>
        <v>12996</v>
      </c>
      <c r="H12" s="1261"/>
      <c r="I12" s="562"/>
      <c r="J12" s="561">
        <f t="shared" si="0"/>
        <v>722</v>
      </c>
      <c r="K12" s="557"/>
      <c r="L12" s="558"/>
      <c r="M12" s="558"/>
      <c r="N12" s="558"/>
      <c r="O12" s="558"/>
      <c r="P12" s="1260"/>
      <c r="Q12" s="1261"/>
      <c r="R12" s="1260"/>
      <c r="S12" s="1262"/>
      <c r="T12" s="552"/>
      <c r="U12" s="552"/>
    </row>
    <row r="13" spans="2:21" ht="15" customHeight="1">
      <c r="B13" s="557"/>
      <c r="C13" s="558"/>
      <c r="D13" s="558">
        <v>18</v>
      </c>
      <c r="E13" s="558">
        <v>70</v>
      </c>
      <c r="F13" s="558">
        <v>2</v>
      </c>
      <c r="G13" s="1260">
        <f t="shared" si="1"/>
        <v>2520</v>
      </c>
      <c r="H13" s="1261"/>
      <c r="I13" s="562"/>
      <c r="J13" s="561">
        <f t="shared" si="0"/>
        <v>140</v>
      </c>
      <c r="K13" s="557"/>
      <c r="L13" s="558"/>
      <c r="M13" s="558"/>
      <c r="N13" s="558"/>
      <c r="O13" s="558"/>
      <c r="P13" s="1260"/>
      <c r="Q13" s="1261"/>
      <c r="R13" s="1260"/>
      <c r="S13" s="1262"/>
      <c r="T13" s="552"/>
      <c r="U13" s="552"/>
    </row>
    <row r="14" spans="2:21" ht="15" customHeight="1">
      <c r="B14" s="557"/>
      <c r="C14" s="558"/>
      <c r="D14" s="558">
        <v>18</v>
      </c>
      <c r="E14" s="558">
        <v>125</v>
      </c>
      <c r="F14" s="558">
        <v>6</v>
      </c>
      <c r="G14" s="1260">
        <f t="shared" si="1"/>
        <v>13500</v>
      </c>
      <c r="H14" s="1261"/>
      <c r="I14" s="562"/>
      <c r="J14" s="561">
        <f t="shared" si="0"/>
        <v>750</v>
      </c>
      <c r="K14" s="557"/>
      <c r="L14" s="558"/>
      <c r="M14" s="558"/>
      <c r="N14" s="558"/>
      <c r="O14" s="558"/>
      <c r="P14" s="1260"/>
      <c r="Q14" s="1261"/>
      <c r="R14" s="1260"/>
      <c r="S14" s="1262"/>
      <c r="T14" s="552"/>
      <c r="U14" s="552"/>
    </row>
    <row r="15" spans="2:21" ht="15" customHeight="1">
      <c r="B15" s="557"/>
      <c r="C15" s="558"/>
      <c r="D15" s="558">
        <v>18</v>
      </c>
      <c r="E15" s="558">
        <v>70</v>
      </c>
      <c r="F15" s="558">
        <v>6</v>
      </c>
      <c r="G15" s="1260">
        <f t="shared" si="1"/>
        <v>7560</v>
      </c>
      <c r="H15" s="1261"/>
      <c r="I15" s="562"/>
      <c r="J15" s="561">
        <f t="shared" si="0"/>
        <v>420</v>
      </c>
      <c r="K15" s="557"/>
      <c r="L15" s="558"/>
      <c r="M15" s="558"/>
      <c r="N15" s="558"/>
      <c r="O15" s="558"/>
      <c r="P15" s="1260"/>
      <c r="Q15" s="1261"/>
      <c r="R15" s="1260"/>
      <c r="S15" s="1262"/>
      <c r="T15" s="552"/>
      <c r="U15" s="552"/>
    </row>
    <row r="16" spans="2:21" ht="15" customHeight="1">
      <c r="B16" s="557"/>
      <c r="C16" s="558"/>
      <c r="D16" s="558">
        <v>18</v>
      </c>
      <c r="E16" s="558">
        <v>122</v>
      </c>
      <c r="F16" s="558">
        <v>2</v>
      </c>
      <c r="G16" s="1260">
        <f t="shared" si="1"/>
        <v>4392</v>
      </c>
      <c r="H16" s="1261"/>
      <c r="I16" s="562"/>
      <c r="J16" s="561">
        <f t="shared" si="0"/>
        <v>244</v>
      </c>
      <c r="K16" s="557"/>
      <c r="L16" s="558"/>
      <c r="M16" s="558"/>
      <c r="N16" s="558"/>
      <c r="O16" s="558"/>
      <c r="P16" s="1260"/>
      <c r="Q16" s="1261"/>
      <c r="R16" s="1260"/>
      <c r="S16" s="1262"/>
      <c r="T16" s="552"/>
      <c r="U16" s="552"/>
    </row>
    <row r="17" spans="2:21" ht="15" customHeight="1">
      <c r="B17" s="557"/>
      <c r="C17" s="558"/>
      <c r="D17" s="558"/>
      <c r="E17" s="558"/>
      <c r="F17" s="558"/>
      <c r="G17" s="1260"/>
      <c r="H17" s="1261"/>
      <c r="I17" s="562">
        <f>SUM(G4:H17)</f>
        <v>116496</v>
      </c>
      <c r="J17" s="569">
        <f>SUM(J4:J16)</f>
        <v>6472</v>
      </c>
      <c r="K17" s="557"/>
      <c r="L17" s="558"/>
      <c r="M17" s="558"/>
      <c r="N17" s="558"/>
      <c r="O17" s="558"/>
      <c r="P17" s="1260"/>
      <c r="Q17" s="1261"/>
      <c r="R17" s="1299">
        <f>SUM(P4:Q17)</f>
        <v>0</v>
      </c>
      <c r="S17" s="1300"/>
      <c r="T17" s="552"/>
      <c r="U17" s="552"/>
    </row>
    <row r="18" spans="2:21" ht="15" customHeight="1" thickBot="1">
      <c r="B18" s="566"/>
      <c r="C18" s="567"/>
      <c r="D18" s="567"/>
      <c r="E18" s="567"/>
      <c r="F18" s="567"/>
      <c r="G18" s="1266"/>
      <c r="H18" s="1270"/>
      <c r="I18" s="567"/>
      <c r="J18" s="568"/>
      <c r="K18" s="566"/>
      <c r="L18" s="567"/>
      <c r="M18" s="567"/>
      <c r="N18" s="567"/>
      <c r="O18" s="567"/>
      <c r="P18" s="1266"/>
      <c r="Q18" s="1270"/>
      <c r="R18" s="1266"/>
      <c r="S18" s="1267"/>
      <c r="T18" s="552"/>
      <c r="U18" s="552"/>
    </row>
    <row r="19" spans="2:21" ht="15" customHeight="1" thickTop="1">
      <c r="B19" s="557"/>
      <c r="C19" s="558"/>
      <c r="D19" s="558"/>
      <c r="E19" s="558"/>
      <c r="F19" s="558"/>
      <c r="G19" s="1268"/>
      <c r="H19" s="1269"/>
      <c r="I19" s="559"/>
      <c r="J19" s="560"/>
      <c r="K19" s="557"/>
      <c r="L19" s="558"/>
      <c r="M19" s="558"/>
      <c r="N19" s="558"/>
      <c r="O19" s="558"/>
      <c r="P19" s="1268"/>
      <c r="Q19" s="1269"/>
      <c r="R19" s="1268"/>
      <c r="S19" s="1271"/>
      <c r="T19" s="552"/>
      <c r="U19" s="565"/>
    </row>
    <row r="20" spans="2:21" ht="15" customHeight="1">
      <c r="B20" s="557"/>
      <c r="C20" s="558"/>
      <c r="D20" s="558">
        <v>18</v>
      </c>
      <c r="E20" s="558">
        <v>938</v>
      </c>
      <c r="F20" s="558">
        <v>4</v>
      </c>
      <c r="G20" s="1260">
        <f>D20*E20*F20</f>
        <v>67536</v>
      </c>
      <c r="H20" s="1261"/>
      <c r="I20" s="558"/>
      <c r="J20" s="561">
        <f>E20*F20</f>
        <v>3752</v>
      </c>
      <c r="K20" s="557"/>
      <c r="L20" s="558"/>
      <c r="M20" s="558"/>
      <c r="N20" s="558"/>
      <c r="O20" s="558"/>
      <c r="P20" s="1260"/>
      <c r="Q20" s="1261"/>
      <c r="R20" s="1260"/>
      <c r="S20" s="1262"/>
      <c r="T20" s="552"/>
      <c r="U20" s="565"/>
    </row>
    <row r="21" spans="2:21" ht="15" customHeight="1">
      <c r="B21" s="557"/>
      <c r="C21" s="558"/>
      <c r="D21" s="558">
        <v>18</v>
      </c>
      <c r="E21" s="558">
        <v>52</v>
      </c>
      <c r="F21" s="558">
        <v>6</v>
      </c>
      <c r="G21" s="1260">
        <f>D21*E21*F21</f>
        <v>5616</v>
      </c>
      <c r="H21" s="1261"/>
      <c r="I21" s="562"/>
      <c r="J21" s="561">
        <f>E21*F21</f>
        <v>312</v>
      </c>
      <c r="K21" s="557"/>
      <c r="L21" s="558"/>
      <c r="M21" s="558"/>
      <c r="N21" s="558"/>
      <c r="O21" s="558"/>
      <c r="P21" s="1260"/>
      <c r="Q21" s="1261"/>
      <c r="R21" s="1260"/>
      <c r="S21" s="1262"/>
      <c r="T21" s="552"/>
      <c r="U21" s="565"/>
    </row>
    <row r="22" spans="2:21" ht="15" customHeight="1">
      <c r="B22" s="557"/>
      <c r="C22" s="558"/>
      <c r="D22" s="558">
        <v>18</v>
      </c>
      <c r="E22" s="558">
        <v>340</v>
      </c>
      <c r="F22" s="558">
        <v>6</v>
      </c>
      <c r="G22" s="1260">
        <f>D22*E22*F22</f>
        <v>36720</v>
      </c>
      <c r="H22" s="1261"/>
      <c r="I22" s="562"/>
      <c r="J22" s="561">
        <f>E22*F22</f>
        <v>2040</v>
      </c>
      <c r="K22" s="557"/>
      <c r="L22" s="558"/>
      <c r="M22" s="558"/>
      <c r="N22" s="558"/>
      <c r="O22" s="558"/>
      <c r="P22" s="1260"/>
      <c r="Q22" s="1261"/>
      <c r="R22" s="1260"/>
      <c r="S22" s="1262"/>
      <c r="T22" s="552"/>
      <c r="U22" s="565"/>
    </row>
    <row r="23" spans="2:21" ht="15" customHeight="1">
      <c r="B23" s="557"/>
      <c r="C23" s="558"/>
      <c r="D23" s="558">
        <v>18</v>
      </c>
      <c r="E23" s="558">
        <v>478</v>
      </c>
      <c r="F23" s="558">
        <v>3</v>
      </c>
      <c r="G23" s="1260">
        <f>D23*E23*F23</f>
        <v>25812</v>
      </c>
      <c r="H23" s="1261"/>
      <c r="I23" s="562"/>
      <c r="J23" s="561">
        <f>E23*F23</f>
        <v>1434</v>
      </c>
      <c r="K23" s="557"/>
      <c r="L23" s="558"/>
      <c r="M23" s="558"/>
      <c r="N23" s="558"/>
      <c r="O23" s="558"/>
      <c r="P23" s="1260"/>
      <c r="Q23" s="1261"/>
      <c r="R23" s="1260"/>
      <c r="S23" s="1262"/>
      <c r="T23" s="552"/>
      <c r="U23" s="565"/>
    </row>
    <row r="24" spans="2:21" ht="15" customHeight="1">
      <c r="B24" s="557"/>
      <c r="C24" s="558"/>
      <c r="D24" s="558"/>
      <c r="E24" s="558"/>
      <c r="F24" s="558"/>
      <c r="G24" s="1260"/>
      <c r="H24" s="1261"/>
      <c r="I24" s="562"/>
      <c r="J24" s="569"/>
      <c r="K24" s="557"/>
      <c r="L24" s="558"/>
      <c r="M24" s="558"/>
      <c r="N24" s="558"/>
      <c r="O24" s="558"/>
      <c r="P24" s="1260"/>
      <c r="Q24" s="1261"/>
      <c r="R24" s="1260"/>
      <c r="S24" s="1262"/>
      <c r="T24" s="552"/>
      <c r="U24" s="552"/>
    </row>
    <row r="25" spans="2:21" ht="15" customHeight="1">
      <c r="B25" s="563" t="s">
        <v>280</v>
      </c>
      <c r="C25" s="558"/>
      <c r="D25" s="558"/>
      <c r="E25" s="558"/>
      <c r="F25" s="558"/>
      <c r="G25" s="1260"/>
      <c r="H25" s="1261"/>
      <c r="I25" s="562"/>
      <c r="J25" s="569"/>
      <c r="K25" s="563" t="s">
        <v>280</v>
      </c>
      <c r="L25" s="558"/>
      <c r="M25" s="558"/>
      <c r="N25" s="558"/>
      <c r="O25" s="558"/>
      <c r="P25" s="1260"/>
      <c r="Q25" s="1261"/>
      <c r="R25" s="1260"/>
      <c r="S25" s="1262"/>
      <c r="T25" s="552"/>
      <c r="U25" s="1243" t="str">
        <f>'報告書'!AE2</f>
        <v>〇〇市町 - 第 ○○ 号</v>
      </c>
    </row>
    <row r="26" spans="2:21" ht="15" customHeight="1">
      <c r="B26" s="563" t="s">
        <v>278</v>
      </c>
      <c r="C26" s="558">
        <v>2</v>
      </c>
      <c r="D26" s="558"/>
      <c r="E26" s="558"/>
      <c r="F26" s="558"/>
      <c r="G26" s="1260"/>
      <c r="H26" s="1261"/>
      <c r="I26" s="562"/>
      <c r="J26" s="569"/>
      <c r="K26" s="563" t="s">
        <v>278</v>
      </c>
      <c r="L26" s="558">
        <v>2</v>
      </c>
      <c r="M26" s="558"/>
      <c r="N26" s="558"/>
      <c r="O26" s="558"/>
      <c r="P26" s="1260"/>
      <c r="Q26" s="1261"/>
      <c r="R26" s="1260"/>
      <c r="S26" s="1262"/>
      <c r="T26" s="552"/>
      <c r="U26" s="1244"/>
    </row>
    <row r="27" spans="2:21" ht="15" customHeight="1">
      <c r="B27" s="563" t="s">
        <v>279</v>
      </c>
      <c r="C27" s="558"/>
      <c r="D27" s="558"/>
      <c r="E27" s="558"/>
      <c r="F27" s="558"/>
      <c r="G27" s="1260"/>
      <c r="H27" s="1261"/>
      <c r="I27" s="562"/>
      <c r="J27" s="569"/>
      <c r="K27" s="563" t="s">
        <v>279</v>
      </c>
      <c r="L27" s="558"/>
      <c r="M27" s="558"/>
      <c r="N27" s="558"/>
      <c r="O27" s="558"/>
      <c r="P27" s="1260"/>
      <c r="Q27" s="1261"/>
      <c r="R27" s="1260"/>
      <c r="S27" s="1262"/>
      <c r="T27" s="552"/>
      <c r="U27" s="1244"/>
    </row>
    <row r="28" spans="2:21" ht="15" customHeight="1">
      <c r="B28" s="563"/>
      <c r="C28" s="558"/>
      <c r="D28" s="558"/>
      <c r="E28" s="558"/>
      <c r="F28" s="558"/>
      <c r="G28" s="1260"/>
      <c r="H28" s="1261"/>
      <c r="I28" s="562"/>
      <c r="J28" s="569"/>
      <c r="K28" s="563"/>
      <c r="L28" s="558"/>
      <c r="M28" s="558"/>
      <c r="N28" s="558"/>
      <c r="O28" s="558"/>
      <c r="P28" s="1260"/>
      <c r="Q28" s="1261"/>
      <c r="R28" s="1260"/>
      <c r="S28" s="1262"/>
      <c r="T28" s="552"/>
      <c r="U28" s="1244"/>
    </row>
    <row r="29" spans="2:21" ht="15" customHeight="1">
      <c r="B29" s="557"/>
      <c r="C29" s="558"/>
      <c r="D29" s="558"/>
      <c r="E29" s="558"/>
      <c r="F29" s="558"/>
      <c r="G29" s="1260"/>
      <c r="H29" s="1261"/>
      <c r="I29" s="562"/>
      <c r="J29" s="569"/>
      <c r="K29" s="557"/>
      <c r="L29" s="558"/>
      <c r="M29" s="558"/>
      <c r="N29" s="558"/>
      <c r="O29" s="558"/>
      <c r="P29" s="1260"/>
      <c r="Q29" s="1261"/>
      <c r="R29" s="1260"/>
      <c r="S29" s="1262"/>
      <c r="T29" s="552"/>
      <c r="U29" s="1244"/>
    </row>
    <row r="30" spans="2:21" ht="15" customHeight="1">
      <c r="B30" s="557"/>
      <c r="C30" s="558"/>
      <c r="D30" s="558"/>
      <c r="E30" s="558"/>
      <c r="F30" s="558"/>
      <c r="G30" s="1260"/>
      <c r="H30" s="1261"/>
      <c r="I30" s="562"/>
      <c r="J30" s="569"/>
      <c r="K30" s="557"/>
      <c r="L30" s="558"/>
      <c r="M30" s="558"/>
      <c r="N30" s="558"/>
      <c r="O30" s="558"/>
      <c r="P30" s="1260"/>
      <c r="Q30" s="1261"/>
      <c r="R30" s="1260"/>
      <c r="S30" s="1262"/>
      <c r="T30" s="552"/>
      <c r="U30" s="1244"/>
    </row>
    <row r="31" spans="2:21" ht="15" customHeight="1">
      <c r="B31" s="557"/>
      <c r="C31" s="558"/>
      <c r="D31" s="558"/>
      <c r="E31" s="558"/>
      <c r="F31" s="558"/>
      <c r="G31" s="1260"/>
      <c r="H31" s="1261"/>
      <c r="I31" s="562"/>
      <c r="J31" s="569"/>
      <c r="K31" s="557"/>
      <c r="L31" s="558"/>
      <c r="M31" s="558"/>
      <c r="N31" s="558"/>
      <c r="O31" s="558"/>
      <c r="P31" s="1260"/>
      <c r="Q31" s="1261"/>
      <c r="R31" s="1260"/>
      <c r="S31" s="1262"/>
      <c r="T31" s="552"/>
      <c r="U31" s="1244"/>
    </row>
    <row r="32" spans="2:21" ht="15" customHeight="1">
      <c r="B32" s="557"/>
      <c r="C32" s="558"/>
      <c r="D32" s="558"/>
      <c r="E32" s="558"/>
      <c r="F32" s="558"/>
      <c r="G32" s="1260"/>
      <c r="H32" s="1261"/>
      <c r="I32" s="562"/>
      <c r="J32" s="569"/>
      <c r="K32" s="557"/>
      <c r="L32" s="558"/>
      <c r="M32" s="558"/>
      <c r="N32" s="558"/>
      <c r="O32" s="558"/>
      <c r="P32" s="1260"/>
      <c r="Q32" s="1261"/>
      <c r="R32" s="1260"/>
      <c r="S32" s="1262"/>
      <c r="T32" s="552"/>
      <c r="U32" s="1244"/>
    </row>
    <row r="33" spans="2:21" ht="15" customHeight="1">
      <c r="B33" s="557"/>
      <c r="C33" s="558"/>
      <c r="D33" s="558"/>
      <c r="E33" s="558"/>
      <c r="F33" s="558"/>
      <c r="G33" s="1260"/>
      <c r="H33" s="1261"/>
      <c r="I33" s="562">
        <f>SUM(G20:H33)</f>
        <v>135684</v>
      </c>
      <c r="J33" s="569">
        <f>SUM(J20:J32)</f>
        <v>7538</v>
      </c>
      <c r="K33" s="557"/>
      <c r="L33" s="558"/>
      <c r="M33" s="558"/>
      <c r="N33" s="558"/>
      <c r="O33" s="558"/>
      <c r="P33" s="1260"/>
      <c r="Q33" s="1261"/>
      <c r="R33" s="1299">
        <f>SUM(P20:Q33)</f>
        <v>0</v>
      </c>
      <c r="S33" s="1300"/>
      <c r="T33" s="552"/>
      <c r="U33" s="1244"/>
    </row>
    <row r="34" spans="2:21" ht="15" customHeight="1">
      <c r="B34" s="541"/>
      <c r="C34" s="570"/>
      <c r="D34" s="570"/>
      <c r="E34" s="570"/>
      <c r="F34" s="570"/>
      <c r="G34" s="1263"/>
      <c r="H34" s="1264"/>
      <c r="I34" s="570"/>
      <c r="J34" s="571"/>
      <c r="K34" s="541"/>
      <c r="L34" s="570"/>
      <c r="M34" s="570"/>
      <c r="N34" s="570"/>
      <c r="O34" s="570"/>
      <c r="P34" s="1263"/>
      <c r="Q34" s="1264"/>
      <c r="R34" s="1263"/>
      <c r="S34" s="1265"/>
      <c r="T34" s="552"/>
      <c r="U34" s="1245"/>
    </row>
  </sheetData>
  <sheetProtection/>
  <mergeCells count="102">
    <mergeCell ref="G8:H8"/>
    <mergeCell ref="G4:H4"/>
    <mergeCell ref="G6:H6"/>
    <mergeCell ref="G7:H7"/>
    <mergeCell ref="G5:H5"/>
    <mergeCell ref="B1:J1"/>
    <mergeCell ref="K1:S1"/>
    <mergeCell ref="G2:H2"/>
    <mergeCell ref="G3:H3"/>
    <mergeCell ref="R2:S2"/>
    <mergeCell ref="P3:Q3"/>
    <mergeCell ref="R3:S3"/>
    <mergeCell ref="G13:H13"/>
    <mergeCell ref="G14:H14"/>
    <mergeCell ref="G15:H15"/>
    <mergeCell ref="G16:H16"/>
    <mergeCell ref="G9:H9"/>
    <mergeCell ref="G10:H10"/>
    <mergeCell ref="G11:H11"/>
    <mergeCell ref="G12:H12"/>
    <mergeCell ref="G21:H21"/>
    <mergeCell ref="G22:H22"/>
    <mergeCell ref="G23:H23"/>
    <mergeCell ref="G24:H24"/>
    <mergeCell ref="G17:H17"/>
    <mergeCell ref="G18:H18"/>
    <mergeCell ref="G19:H19"/>
    <mergeCell ref="G20:H20"/>
    <mergeCell ref="P24:Q24"/>
    <mergeCell ref="P25:Q25"/>
    <mergeCell ref="G30:H30"/>
    <mergeCell ref="G31:H31"/>
    <mergeCell ref="G32:H32"/>
    <mergeCell ref="G25:H25"/>
    <mergeCell ref="G26:H26"/>
    <mergeCell ref="G27:H27"/>
    <mergeCell ref="G28:H28"/>
    <mergeCell ref="R9:S9"/>
    <mergeCell ref="R10:S10"/>
    <mergeCell ref="G33:H33"/>
    <mergeCell ref="G29:H29"/>
    <mergeCell ref="G34:H34"/>
    <mergeCell ref="P2:Q2"/>
    <mergeCell ref="P5:Q5"/>
    <mergeCell ref="P21:Q21"/>
    <mergeCell ref="P22:Q22"/>
    <mergeCell ref="P23:Q23"/>
    <mergeCell ref="P18:Q18"/>
    <mergeCell ref="R18:S18"/>
    <mergeCell ref="P4:Q4"/>
    <mergeCell ref="R4:S4"/>
    <mergeCell ref="R5:S5"/>
    <mergeCell ref="P19:Q19"/>
    <mergeCell ref="R19:S19"/>
    <mergeCell ref="R6:S6"/>
    <mergeCell ref="R7:S7"/>
    <mergeCell ref="R8:S8"/>
    <mergeCell ref="P12:Q12"/>
    <mergeCell ref="P13:Q13"/>
    <mergeCell ref="P14:Q14"/>
    <mergeCell ref="P20:Q20"/>
    <mergeCell ref="R20:S20"/>
    <mergeCell ref="P15:Q15"/>
    <mergeCell ref="P16:Q16"/>
    <mergeCell ref="P17:Q17"/>
    <mergeCell ref="R15:S15"/>
    <mergeCell ref="R16:S16"/>
    <mergeCell ref="P6:Q6"/>
    <mergeCell ref="P7:Q7"/>
    <mergeCell ref="P8:Q8"/>
    <mergeCell ref="P9:Q9"/>
    <mergeCell ref="P10:Q10"/>
    <mergeCell ref="P11:Q11"/>
    <mergeCell ref="R22:S22"/>
    <mergeCell ref="R23:S23"/>
    <mergeCell ref="R24:S24"/>
    <mergeCell ref="R25:S25"/>
    <mergeCell ref="R11:S11"/>
    <mergeCell ref="R12:S12"/>
    <mergeCell ref="R13:S13"/>
    <mergeCell ref="R14:S14"/>
    <mergeCell ref="R21:S21"/>
    <mergeCell ref="R17:S17"/>
    <mergeCell ref="P33:Q33"/>
    <mergeCell ref="R26:S26"/>
    <mergeCell ref="R27:S27"/>
    <mergeCell ref="R28:S28"/>
    <mergeCell ref="R29:S29"/>
    <mergeCell ref="P26:Q26"/>
    <mergeCell ref="P27:Q27"/>
    <mergeCell ref="P28:Q28"/>
    <mergeCell ref="P29:Q29"/>
    <mergeCell ref="U25:U34"/>
    <mergeCell ref="P34:Q34"/>
    <mergeCell ref="R34:S34"/>
    <mergeCell ref="R30:S30"/>
    <mergeCell ref="R31:S31"/>
    <mergeCell ref="R32:S32"/>
    <mergeCell ref="R33:S33"/>
    <mergeCell ref="P30:Q30"/>
    <mergeCell ref="P31:Q31"/>
    <mergeCell ref="P32:Q32"/>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B1:U34"/>
  <sheetViews>
    <sheetView view="pageBreakPreview" zoomScaleNormal="75" zoomScaleSheetLayoutView="100" zoomScalePageLayoutView="0" workbookViewId="0" topLeftCell="A1">
      <selection activeCell="P10" sqref="P10:Q10"/>
    </sheetView>
  </sheetViews>
  <sheetFormatPr defaultColWidth="6.140625" defaultRowHeight="12"/>
  <cols>
    <col min="1" max="1" width="2.28125" style="532" customWidth="1"/>
    <col min="2" max="2" width="4.57421875" style="532" customWidth="1"/>
    <col min="3" max="3" width="4.00390625" style="532" customWidth="1"/>
    <col min="4" max="5" width="9.28125" style="532" customWidth="1"/>
    <col min="6" max="6" width="6.7109375" style="532" customWidth="1"/>
    <col min="7" max="7" width="9.28125" style="532" customWidth="1"/>
    <col min="8" max="8" width="5.8515625" style="532" customWidth="1"/>
    <col min="9" max="9" width="10.7109375" style="532" customWidth="1"/>
    <col min="10" max="10" width="10.140625" style="532" customWidth="1"/>
    <col min="11" max="11" width="4.57421875" style="532" customWidth="1"/>
    <col min="12" max="12" width="4.00390625" style="532" customWidth="1"/>
    <col min="13" max="14" width="9.28125" style="532" customWidth="1"/>
    <col min="15" max="15" width="6.7109375" style="532" customWidth="1"/>
    <col min="16" max="16" width="9.28125" style="532" customWidth="1"/>
    <col min="17" max="17" width="5.8515625" style="532" customWidth="1"/>
    <col min="18" max="18" width="11.00390625" style="532" customWidth="1"/>
    <col min="19" max="19" width="10.140625" style="532" customWidth="1"/>
    <col min="20" max="20" width="0.9921875" style="532" customWidth="1"/>
    <col min="21" max="21" width="4.7109375" style="532" customWidth="1"/>
    <col min="22" max="16384" width="6.140625" style="532" customWidth="1"/>
  </cols>
  <sheetData>
    <row r="1" spans="2:19" ht="15" customHeight="1">
      <c r="B1" s="1294" t="s">
        <v>268</v>
      </c>
      <c r="C1" s="1295"/>
      <c r="D1" s="1295"/>
      <c r="E1" s="1295"/>
      <c r="F1" s="1295"/>
      <c r="G1" s="1295"/>
      <c r="H1" s="1295"/>
      <c r="I1" s="1295"/>
      <c r="J1" s="1295"/>
      <c r="K1" s="1294" t="s">
        <v>269</v>
      </c>
      <c r="L1" s="1295"/>
      <c r="M1" s="1295"/>
      <c r="N1" s="1295"/>
      <c r="O1" s="1295"/>
      <c r="P1" s="1295"/>
      <c r="Q1" s="1295"/>
      <c r="R1" s="1295"/>
      <c r="S1" s="1296"/>
    </row>
    <row r="2" spans="2:19" ht="15" customHeight="1" thickBot="1">
      <c r="B2" s="553" t="s">
        <v>270</v>
      </c>
      <c r="C2" s="554" t="s">
        <v>271</v>
      </c>
      <c r="D2" s="554" t="s">
        <v>272</v>
      </c>
      <c r="E2" s="554" t="s">
        <v>273</v>
      </c>
      <c r="F2" s="554" t="s">
        <v>274</v>
      </c>
      <c r="G2" s="1297" t="s">
        <v>329</v>
      </c>
      <c r="H2" s="1298"/>
      <c r="I2" s="555" t="s">
        <v>415</v>
      </c>
      <c r="J2" s="556" t="s">
        <v>496</v>
      </c>
      <c r="K2" s="553" t="s">
        <v>270</v>
      </c>
      <c r="L2" s="554" t="s">
        <v>271</v>
      </c>
      <c r="M2" s="554" t="s">
        <v>275</v>
      </c>
      <c r="N2" s="554" t="s">
        <v>276</v>
      </c>
      <c r="O2" s="554" t="s">
        <v>274</v>
      </c>
      <c r="P2" s="1297" t="s">
        <v>330</v>
      </c>
      <c r="Q2" s="1298"/>
      <c r="R2" s="1281" t="s">
        <v>416</v>
      </c>
      <c r="S2" s="1282"/>
    </row>
    <row r="3" spans="2:19" ht="15" customHeight="1" thickTop="1">
      <c r="B3" s="557"/>
      <c r="C3" s="558"/>
      <c r="D3" s="558"/>
      <c r="E3" s="558"/>
      <c r="F3" s="558"/>
      <c r="G3" s="1268"/>
      <c r="H3" s="1269"/>
      <c r="I3" s="559"/>
      <c r="J3" s="560"/>
      <c r="K3" s="557"/>
      <c r="L3" s="558"/>
      <c r="M3" s="558"/>
      <c r="N3" s="558"/>
      <c r="O3" s="558"/>
      <c r="P3" s="1268"/>
      <c r="Q3" s="1269"/>
      <c r="R3" s="1268"/>
      <c r="S3" s="1271"/>
    </row>
    <row r="4" spans="2:19" ht="15" customHeight="1">
      <c r="B4" s="557"/>
      <c r="C4" s="558"/>
      <c r="D4" s="558">
        <v>18</v>
      </c>
      <c r="E4" s="558">
        <v>100</v>
      </c>
      <c r="F4" s="558">
        <v>2</v>
      </c>
      <c r="G4" s="1260">
        <f>D4*E4*F4</f>
        <v>3600</v>
      </c>
      <c r="H4" s="1261"/>
      <c r="I4" s="558"/>
      <c r="J4" s="561">
        <f>E4*F4</f>
        <v>200</v>
      </c>
      <c r="K4" s="557"/>
      <c r="L4" s="558"/>
      <c r="M4" s="558"/>
      <c r="N4" s="558"/>
      <c r="O4" s="558"/>
      <c r="P4" s="1260"/>
      <c r="Q4" s="1261"/>
      <c r="R4" s="1260"/>
      <c r="S4" s="1262"/>
    </row>
    <row r="5" spans="2:19" ht="15" customHeight="1">
      <c r="B5" s="557"/>
      <c r="C5" s="558"/>
      <c r="D5" s="558">
        <v>18</v>
      </c>
      <c r="E5" s="558">
        <v>55</v>
      </c>
      <c r="F5" s="558">
        <v>6</v>
      </c>
      <c r="G5" s="1260">
        <f>D5*E5*F5</f>
        <v>5940</v>
      </c>
      <c r="H5" s="1261"/>
      <c r="I5" s="562"/>
      <c r="J5" s="561">
        <f aca="true" t="shared" si="0" ref="J5:J16">E5*F5</f>
        <v>330</v>
      </c>
      <c r="K5" s="557"/>
      <c r="L5" s="558"/>
      <c r="M5" s="558"/>
      <c r="N5" s="558"/>
      <c r="O5" s="558"/>
      <c r="P5" s="1260"/>
      <c r="Q5" s="1261"/>
      <c r="R5" s="1260"/>
      <c r="S5" s="1262"/>
    </row>
    <row r="6" spans="2:19" ht="15" customHeight="1">
      <c r="B6" s="557"/>
      <c r="C6" s="558"/>
      <c r="D6" s="558">
        <v>18</v>
      </c>
      <c r="E6" s="558">
        <v>107</v>
      </c>
      <c r="F6" s="558">
        <v>6</v>
      </c>
      <c r="G6" s="1260">
        <f aca="true" t="shared" si="1" ref="G6:G16">D6*E6*F6</f>
        <v>11556</v>
      </c>
      <c r="H6" s="1261"/>
      <c r="I6" s="562"/>
      <c r="J6" s="561">
        <f t="shared" si="0"/>
        <v>642</v>
      </c>
      <c r="K6" s="557"/>
      <c r="L6" s="558"/>
      <c r="M6" s="558"/>
      <c r="N6" s="558"/>
      <c r="O6" s="558"/>
      <c r="P6" s="1260"/>
      <c r="Q6" s="1261"/>
      <c r="R6" s="1260"/>
      <c r="S6" s="1262"/>
    </row>
    <row r="7" spans="2:19" ht="15" customHeight="1">
      <c r="B7" s="557"/>
      <c r="C7" s="558"/>
      <c r="D7" s="558">
        <v>18</v>
      </c>
      <c r="E7" s="558">
        <v>127</v>
      </c>
      <c r="F7" s="558">
        <v>3</v>
      </c>
      <c r="G7" s="1260">
        <f t="shared" si="1"/>
        <v>6858</v>
      </c>
      <c r="H7" s="1261"/>
      <c r="I7" s="562"/>
      <c r="J7" s="561">
        <f t="shared" si="0"/>
        <v>381</v>
      </c>
      <c r="K7" s="557"/>
      <c r="L7" s="558"/>
      <c r="M7" s="558"/>
      <c r="N7" s="558"/>
      <c r="O7" s="558"/>
      <c r="P7" s="1260"/>
      <c r="Q7" s="1261"/>
      <c r="R7" s="1260"/>
      <c r="S7" s="1262"/>
    </row>
    <row r="8" spans="2:21" ht="15" customHeight="1">
      <c r="B8" s="557"/>
      <c r="C8" s="558"/>
      <c r="D8" s="558">
        <v>18</v>
      </c>
      <c r="E8" s="558">
        <v>182</v>
      </c>
      <c r="F8" s="558">
        <v>2</v>
      </c>
      <c r="G8" s="1260">
        <f t="shared" si="1"/>
        <v>6552</v>
      </c>
      <c r="H8" s="1261"/>
      <c r="I8" s="562"/>
      <c r="J8" s="561">
        <f t="shared" si="0"/>
        <v>364</v>
      </c>
      <c r="K8" s="557"/>
      <c r="L8" s="558"/>
      <c r="M8" s="558"/>
      <c r="N8" s="558"/>
      <c r="O8" s="558"/>
      <c r="P8" s="1260"/>
      <c r="Q8" s="1261"/>
      <c r="R8" s="1260"/>
      <c r="S8" s="1262"/>
      <c r="T8" s="552"/>
      <c r="U8" s="552"/>
    </row>
    <row r="9" spans="2:21" ht="15" customHeight="1">
      <c r="B9" s="563" t="s">
        <v>277</v>
      </c>
      <c r="C9" s="558"/>
      <c r="D9" s="558">
        <v>18</v>
      </c>
      <c r="E9" s="558">
        <v>190</v>
      </c>
      <c r="F9" s="558">
        <v>2</v>
      </c>
      <c r="G9" s="1260">
        <f t="shared" si="1"/>
        <v>6840</v>
      </c>
      <c r="H9" s="1261"/>
      <c r="I9" s="562"/>
      <c r="J9" s="561">
        <f t="shared" si="0"/>
        <v>380</v>
      </c>
      <c r="K9" s="563" t="s">
        <v>277</v>
      </c>
      <c r="L9" s="558"/>
      <c r="M9" s="558"/>
      <c r="N9" s="558"/>
      <c r="O9" s="558"/>
      <c r="P9" s="1260"/>
      <c r="Q9" s="1261"/>
      <c r="R9" s="1260"/>
      <c r="S9" s="1262"/>
      <c r="T9" s="552"/>
      <c r="U9" s="552"/>
    </row>
    <row r="10" spans="2:21" ht="15" customHeight="1">
      <c r="B10" s="563" t="s">
        <v>278</v>
      </c>
      <c r="C10" s="558">
        <v>3</v>
      </c>
      <c r="D10" s="558">
        <v>18</v>
      </c>
      <c r="E10" s="558">
        <v>98</v>
      </c>
      <c r="F10" s="558">
        <v>6</v>
      </c>
      <c r="G10" s="1260">
        <f t="shared" si="1"/>
        <v>10584</v>
      </c>
      <c r="H10" s="1261"/>
      <c r="I10" s="562"/>
      <c r="J10" s="561">
        <f t="shared" si="0"/>
        <v>588</v>
      </c>
      <c r="K10" s="563" t="s">
        <v>278</v>
      </c>
      <c r="L10" s="558">
        <v>3</v>
      </c>
      <c r="M10" s="558"/>
      <c r="N10" s="558"/>
      <c r="O10" s="558"/>
      <c r="P10" s="1260"/>
      <c r="Q10" s="1261"/>
      <c r="R10" s="1260"/>
      <c r="S10" s="1262"/>
      <c r="T10" s="552"/>
      <c r="U10" s="552"/>
    </row>
    <row r="11" spans="2:21" ht="15" customHeight="1">
      <c r="B11" s="563" t="s">
        <v>279</v>
      </c>
      <c r="C11" s="558"/>
      <c r="D11" s="558">
        <v>18</v>
      </c>
      <c r="E11" s="558">
        <v>437</v>
      </c>
      <c r="F11" s="558">
        <v>3</v>
      </c>
      <c r="G11" s="1260">
        <f t="shared" si="1"/>
        <v>23598</v>
      </c>
      <c r="H11" s="1261"/>
      <c r="I11" s="562"/>
      <c r="J11" s="561">
        <f t="shared" si="0"/>
        <v>1311</v>
      </c>
      <c r="K11" s="563" t="s">
        <v>279</v>
      </c>
      <c r="L11" s="558"/>
      <c r="M11" s="558"/>
      <c r="N11" s="558"/>
      <c r="O11" s="558"/>
      <c r="P11" s="1260"/>
      <c r="Q11" s="1261"/>
      <c r="R11" s="1260"/>
      <c r="S11" s="1262"/>
      <c r="T11" s="552"/>
      <c r="U11" s="552"/>
    </row>
    <row r="12" spans="2:21" ht="15" customHeight="1">
      <c r="B12" s="557"/>
      <c r="C12" s="558"/>
      <c r="D12" s="558">
        <v>18</v>
      </c>
      <c r="E12" s="558">
        <v>361</v>
      </c>
      <c r="F12" s="558">
        <v>2</v>
      </c>
      <c r="G12" s="1260">
        <f t="shared" si="1"/>
        <v>12996</v>
      </c>
      <c r="H12" s="1261"/>
      <c r="I12" s="562"/>
      <c r="J12" s="561">
        <f t="shared" si="0"/>
        <v>722</v>
      </c>
      <c r="K12" s="557"/>
      <c r="L12" s="558"/>
      <c r="M12" s="558"/>
      <c r="N12" s="558"/>
      <c r="O12" s="558"/>
      <c r="P12" s="1260"/>
      <c r="Q12" s="1261"/>
      <c r="R12" s="1260"/>
      <c r="S12" s="1262"/>
      <c r="T12" s="552"/>
      <c r="U12" s="552"/>
    </row>
    <row r="13" spans="2:21" ht="15" customHeight="1">
      <c r="B13" s="557"/>
      <c r="C13" s="558"/>
      <c r="D13" s="558">
        <v>18</v>
      </c>
      <c r="E13" s="558">
        <v>70</v>
      </c>
      <c r="F13" s="558">
        <v>2</v>
      </c>
      <c r="G13" s="1260">
        <f t="shared" si="1"/>
        <v>2520</v>
      </c>
      <c r="H13" s="1261"/>
      <c r="I13" s="562"/>
      <c r="J13" s="561">
        <f t="shared" si="0"/>
        <v>140</v>
      </c>
      <c r="K13" s="557"/>
      <c r="L13" s="558"/>
      <c r="M13" s="558"/>
      <c r="N13" s="558"/>
      <c r="O13" s="558"/>
      <c r="P13" s="1260"/>
      <c r="Q13" s="1261"/>
      <c r="R13" s="1260"/>
      <c r="S13" s="1262"/>
      <c r="T13" s="552"/>
      <c r="U13" s="552"/>
    </row>
    <row r="14" spans="2:21" ht="15" customHeight="1">
      <c r="B14" s="557"/>
      <c r="C14" s="558"/>
      <c r="D14" s="558">
        <v>18</v>
      </c>
      <c r="E14" s="558">
        <v>125</v>
      </c>
      <c r="F14" s="558">
        <v>6</v>
      </c>
      <c r="G14" s="1260">
        <f t="shared" si="1"/>
        <v>13500</v>
      </c>
      <c r="H14" s="1261"/>
      <c r="I14" s="562"/>
      <c r="J14" s="561">
        <f t="shared" si="0"/>
        <v>750</v>
      </c>
      <c r="K14" s="557"/>
      <c r="L14" s="558"/>
      <c r="M14" s="558"/>
      <c r="N14" s="558"/>
      <c r="O14" s="558"/>
      <c r="P14" s="1260"/>
      <c r="Q14" s="1261"/>
      <c r="R14" s="1260"/>
      <c r="S14" s="1262"/>
      <c r="T14" s="552"/>
      <c r="U14" s="552"/>
    </row>
    <row r="15" spans="2:21" ht="15" customHeight="1">
      <c r="B15" s="557"/>
      <c r="C15" s="558"/>
      <c r="D15" s="558">
        <v>18</v>
      </c>
      <c r="E15" s="558">
        <v>70</v>
      </c>
      <c r="F15" s="558">
        <v>6</v>
      </c>
      <c r="G15" s="1260">
        <f t="shared" si="1"/>
        <v>7560</v>
      </c>
      <c r="H15" s="1261"/>
      <c r="I15" s="562"/>
      <c r="J15" s="561">
        <f t="shared" si="0"/>
        <v>420</v>
      </c>
      <c r="K15" s="557"/>
      <c r="L15" s="558"/>
      <c r="M15" s="558"/>
      <c r="N15" s="558"/>
      <c r="O15" s="558"/>
      <c r="P15" s="1260"/>
      <c r="Q15" s="1261"/>
      <c r="R15" s="1260"/>
      <c r="S15" s="1262"/>
      <c r="T15" s="552"/>
      <c r="U15" s="552"/>
    </row>
    <row r="16" spans="2:21" ht="15" customHeight="1">
      <c r="B16" s="557"/>
      <c r="C16" s="558"/>
      <c r="D16" s="558">
        <v>18</v>
      </c>
      <c r="E16" s="558">
        <v>122</v>
      </c>
      <c r="F16" s="558">
        <v>2</v>
      </c>
      <c r="G16" s="1260">
        <f t="shared" si="1"/>
        <v>4392</v>
      </c>
      <c r="H16" s="1261"/>
      <c r="I16" s="562"/>
      <c r="J16" s="561">
        <f t="shared" si="0"/>
        <v>244</v>
      </c>
      <c r="K16" s="557"/>
      <c r="L16" s="558"/>
      <c r="M16" s="558"/>
      <c r="N16" s="558"/>
      <c r="O16" s="558"/>
      <c r="P16" s="1260"/>
      <c r="Q16" s="1261"/>
      <c r="R16" s="1260"/>
      <c r="S16" s="1262"/>
      <c r="T16" s="552"/>
      <c r="U16" s="552"/>
    </row>
    <row r="17" spans="2:21" ht="15" customHeight="1">
      <c r="B17" s="557"/>
      <c r="C17" s="558"/>
      <c r="D17" s="558"/>
      <c r="E17" s="558"/>
      <c r="F17" s="558"/>
      <c r="G17" s="1260"/>
      <c r="H17" s="1261"/>
      <c r="I17" s="562">
        <f>SUM(G4:H17)</f>
        <v>116496</v>
      </c>
      <c r="J17" s="569">
        <f>SUM(J4:J16)</f>
        <v>6472</v>
      </c>
      <c r="K17" s="557"/>
      <c r="L17" s="558"/>
      <c r="M17" s="558"/>
      <c r="N17" s="558"/>
      <c r="O17" s="558"/>
      <c r="P17" s="1260"/>
      <c r="Q17" s="1261"/>
      <c r="R17" s="1299">
        <f>SUM(P4:Q17)</f>
        <v>0</v>
      </c>
      <c r="S17" s="1300"/>
      <c r="T17" s="552"/>
      <c r="U17" s="552"/>
    </row>
    <row r="18" spans="2:21" ht="15" customHeight="1" thickBot="1">
      <c r="B18" s="566"/>
      <c r="C18" s="567"/>
      <c r="D18" s="567"/>
      <c r="E18" s="567"/>
      <c r="F18" s="567"/>
      <c r="G18" s="1266"/>
      <c r="H18" s="1270"/>
      <c r="I18" s="567"/>
      <c r="J18" s="568"/>
      <c r="K18" s="566"/>
      <c r="L18" s="567"/>
      <c r="M18" s="567"/>
      <c r="N18" s="567"/>
      <c r="O18" s="567"/>
      <c r="P18" s="1266"/>
      <c r="Q18" s="1270"/>
      <c r="R18" s="1266"/>
      <c r="S18" s="1267"/>
      <c r="T18" s="552"/>
      <c r="U18" s="552"/>
    </row>
    <row r="19" spans="2:21" ht="15" customHeight="1" thickTop="1">
      <c r="B19" s="557"/>
      <c r="C19" s="558"/>
      <c r="D19" s="558"/>
      <c r="E19" s="558"/>
      <c r="F19" s="558"/>
      <c r="G19" s="1268"/>
      <c r="H19" s="1269"/>
      <c r="I19" s="559"/>
      <c r="J19" s="560"/>
      <c r="K19" s="557"/>
      <c r="L19" s="558"/>
      <c r="M19" s="558"/>
      <c r="N19" s="558"/>
      <c r="O19" s="558"/>
      <c r="P19" s="1268"/>
      <c r="Q19" s="1269"/>
      <c r="R19" s="1268"/>
      <c r="S19" s="1271"/>
      <c r="T19" s="552"/>
      <c r="U19" s="565"/>
    </row>
    <row r="20" spans="2:21" ht="15" customHeight="1">
      <c r="B20" s="557"/>
      <c r="C20" s="558"/>
      <c r="D20" s="558">
        <v>18</v>
      </c>
      <c r="E20" s="558">
        <v>938</v>
      </c>
      <c r="F20" s="558">
        <v>4</v>
      </c>
      <c r="G20" s="1260">
        <f>D20*E20*F20</f>
        <v>67536</v>
      </c>
      <c r="H20" s="1261"/>
      <c r="I20" s="558"/>
      <c r="J20" s="561">
        <f>E20*F20</f>
        <v>3752</v>
      </c>
      <c r="K20" s="557"/>
      <c r="L20" s="558"/>
      <c r="M20" s="558"/>
      <c r="N20" s="558"/>
      <c r="O20" s="558"/>
      <c r="P20" s="1260"/>
      <c r="Q20" s="1261"/>
      <c r="R20" s="1260"/>
      <c r="S20" s="1262"/>
      <c r="T20" s="552"/>
      <c r="U20" s="565"/>
    </row>
    <row r="21" spans="2:21" ht="15" customHeight="1">
      <c r="B21" s="557"/>
      <c r="C21" s="558"/>
      <c r="D21" s="558">
        <v>18</v>
      </c>
      <c r="E21" s="558">
        <v>52</v>
      </c>
      <c r="F21" s="558">
        <v>6</v>
      </c>
      <c r="G21" s="1260">
        <f>D21*E21*F21</f>
        <v>5616</v>
      </c>
      <c r="H21" s="1261"/>
      <c r="I21" s="562"/>
      <c r="J21" s="561">
        <f>E21*F21</f>
        <v>312</v>
      </c>
      <c r="K21" s="557"/>
      <c r="L21" s="558"/>
      <c r="M21" s="558"/>
      <c r="N21" s="558"/>
      <c r="O21" s="558"/>
      <c r="P21" s="1260"/>
      <c r="Q21" s="1261"/>
      <c r="R21" s="1260"/>
      <c r="S21" s="1262"/>
      <c r="T21" s="552"/>
      <c r="U21" s="565"/>
    </row>
    <row r="22" spans="2:21" ht="15" customHeight="1">
      <c r="B22" s="557"/>
      <c r="C22" s="558"/>
      <c r="D22" s="558">
        <v>18</v>
      </c>
      <c r="E22" s="558">
        <v>340</v>
      </c>
      <c r="F22" s="558">
        <v>6</v>
      </c>
      <c r="G22" s="1260">
        <f>D22*E22*F22</f>
        <v>36720</v>
      </c>
      <c r="H22" s="1261"/>
      <c r="I22" s="562"/>
      <c r="J22" s="561">
        <f>E22*F22</f>
        <v>2040</v>
      </c>
      <c r="K22" s="557"/>
      <c r="L22" s="558"/>
      <c r="M22" s="558"/>
      <c r="N22" s="558"/>
      <c r="O22" s="558"/>
      <c r="P22" s="1260"/>
      <c r="Q22" s="1261"/>
      <c r="R22" s="1260"/>
      <c r="S22" s="1262"/>
      <c r="T22" s="552"/>
      <c r="U22" s="565"/>
    </row>
    <row r="23" spans="2:21" ht="15" customHeight="1">
      <c r="B23" s="557"/>
      <c r="C23" s="558"/>
      <c r="D23" s="558">
        <v>18</v>
      </c>
      <c r="E23" s="558">
        <v>478</v>
      </c>
      <c r="F23" s="558">
        <v>3</v>
      </c>
      <c r="G23" s="1260">
        <f>D23*E23*F23</f>
        <v>25812</v>
      </c>
      <c r="H23" s="1261"/>
      <c r="I23" s="562"/>
      <c r="J23" s="561">
        <f>E23*F23</f>
        <v>1434</v>
      </c>
      <c r="K23" s="557"/>
      <c r="L23" s="558"/>
      <c r="M23" s="558"/>
      <c r="N23" s="558"/>
      <c r="O23" s="558"/>
      <c r="P23" s="1260"/>
      <c r="Q23" s="1261"/>
      <c r="R23" s="1260"/>
      <c r="S23" s="1262"/>
      <c r="T23" s="552"/>
      <c r="U23" s="565"/>
    </row>
    <row r="24" spans="2:21" ht="15" customHeight="1">
      <c r="B24" s="557"/>
      <c r="C24" s="558"/>
      <c r="D24" s="558"/>
      <c r="E24" s="558"/>
      <c r="F24" s="558"/>
      <c r="G24" s="1260"/>
      <c r="H24" s="1261"/>
      <c r="I24" s="562"/>
      <c r="J24" s="569"/>
      <c r="K24" s="557"/>
      <c r="L24" s="558"/>
      <c r="M24" s="558"/>
      <c r="N24" s="558"/>
      <c r="O24" s="558"/>
      <c r="P24" s="1260"/>
      <c r="Q24" s="1261"/>
      <c r="R24" s="1260"/>
      <c r="S24" s="1262"/>
      <c r="T24" s="552"/>
      <c r="U24" s="552"/>
    </row>
    <row r="25" spans="2:21" ht="15" customHeight="1">
      <c r="B25" s="563" t="s">
        <v>280</v>
      </c>
      <c r="C25" s="558"/>
      <c r="D25" s="558"/>
      <c r="E25" s="558"/>
      <c r="F25" s="558"/>
      <c r="G25" s="1260"/>
      <c r="H25" s="1261"/>
      <c r="I25" s="562"/>
      <c r="J25" s="569"/>
      <c r="K25" s="563" t="s">
        <v>280</v>
      </c>
      <c r="L25" s="558"/>
      <c r="M25" s="558"/>
      <c r="N25" s="558"/>
      <c r="O25" s="558"/>
      <c r="P25" s="1260"/>
      <c r="Q25" s="1261"/>
      <c r="R25" s="1260"/>
      <c r="S25" s="1262"/>
      <c r="T25" s="552"/>
      <c r="U25" s="1243" t="str">
        <f>'報告書'!AE2</f>
        <v>〇〇市町 - 第 ○○ 号</v>
      </c>
    </row>
    <row r="26" spans="2:21" ht="15" customHeight="1">
      <c r="B26" s="563" t="s">
        <v>278</v>
      </c>
      <c r="C26" s="558">
        <v>3</v>
      </c>
      <c r="D26" s="558"/>
      <c r="E26" s="558"/>
      <c r="F26" s="558"/>
      <c r="G26" s="1260"/>
      <c r="H26" s="1261"/>
      <c r="I26" s="562"/>
      <c r="J26" s="569"/>
      <c r="K26" s="563" t="s">
        <v>278</v>
      </c>
      <c r="L26" s="558">
        <v>3</v>
      </c>
      <c r="M26" s="558"/>
      <c r="N26" s="558"/>
      <c r="O26" s="558"/>
      <c r="P26" s="1260"/>
      <c r="Q26" s="1261"/>
      <c r="R26" s="1260"/>
      <c r="S26" s="1262"/>
      <c r="T26" s="552"/>
      <c r="U26" s="1244"/>
    </row>
    <row r="27" spans="2:21" ht="15" customHeight="1">
      <c r="B27" s="563" t="s">
        <v>279</v>
      </c>
      <c r="C27" s="558"/>
      <c r="D27" s="558"/>
      <c r="E27" s="558"/>
      <c r="F27" s="558"/>
      <c r="G27" s="1260"/>
      <c r="H27" s="1261"/>
      <c r="I27" s="562"/>
      <c r="J27" s="569"/>
      <c r="K27" s="563" t="s">
        <v>279</v>
      </c>
      <c r="L27" s="558"/>
      <c r="M27" s="558"/>
      <c r="N27" s="558"/>
      <c r="O27" s="558"/>
      <c r="P27" s="1260"/>
      <c r="Q27" s="1261"/>
      <c r="R27" s="1260"/>
      <c r="S27" s="1262"/>
      <c r="T27" s="552"/>
      <c r="U27" s="1244"/>
    </row>
    <row r="28" spans="2:21" ht="15" customHeight="1">
      <c r="B28" s="557"/>
      <c r="C28" s="558"/>
      <c r="D28" s="558"/>
      <c r="E28" s="558"/>
      <c r="F28" s="558"/>
      <c r="G28" s="1260"/>
      <c r="H28" s="1261"/>
      <c r="I28" s="562"/>
      <c r="J28" s="569"/>
      <c r="K28" s="557"/>
      <c r="L28" s="558"/>
      <c r="M28" s="558"/>
      <c r="N28" s="558"/>
      <c r="O28" s="558"/>
      <c r="P28" s="1260"/>
      <c r="Q28" s="1261"/>
      <c r="R28" s="1260"/>
      <c r="S28" s="1262"/>
      <c r="T28" s="552"/>
      <c r="U28" s="1244"/>
    </row>
    <row r="29" spans="2:21" ht="15" customHeight="1">
      <c r="B29" s="557"/>
      <c r="C29" s="558"/>
      <c r="D29" s="558"/>
      <c r="E29" s="558"/>
      <c r="F29" s="558"/>
      <c r="G29" s="1260"/>
      <c r="H29" s="1261"/>
      <c r="I29" s="562"/>
      <c r="J29" s="569"/>
      <c r="K29" s="557"/>
      <c r="L29" s="558"/>
      <c r="M29" s="558"/>
      <c r="N29" s="558"/>
      <c r="O29" s="558"/>
      <c r="P29" s="1260"/>
      <c r="Q29" s="1261"/>
      <c r="R29" s="1260"/>
      <c r="S29" s="1262"/>
      <c r="T29" s="552"/>
      <c r="U29" s="1244"/>
    </row>
    <row r="30" spans="2:21" ht="15" customHeight="1">
      <c r="B30" s="557"/>
      <c r="C30" s="558"/>
      <c r="D30" s="558"/>
      <c r="E30" s="558"/>
      <c r="F30" s="558"/>
      <c r="G30" s="1260"/>
      <c r="H30" s="1261"/>
      <c r="I30" s="562"/>
      <c r="J30" s="569"/>
      <c r="K30" s="557"/>
      <c r="L30" s="558"/>
      <c r="M30" s="558"/>
      <c r="N30" s="558"/>
      <c r="O30" s="558"/>
      <c r="P30" s="1260"/>
      <c r="Q30" s="1261"/>
      <c r="R30" s="1260"/>
      <c r="S30" s="1262"/>
      <c r="T30" s="552"/>
      <c r="U30" s="1244"/>
    </row>
    <row r="31" spans="2:21" ht="15" customHeight="1">
      <c r="B31" s="557"/>
      <c r="C31" s="558"/>
      <c r="D31" s="558"/>
      <c r="E31" s="558"/>
      <c r="F31" s="558"/>
      <c r="G31" s="1260"/>
      <c r="H31" s="1261"/>
      <c r="I31" s="562"/>
      <c r="J31" s="569"/>
      <c r="K31" s="557"/>
      <c r="L31" s="558"/>
      <c r="M31" s="558"/>
      <c r="N31" s="558"/>
      <c r="O31" s="558"/>
      <c r="P31" s="1260"/>
      <c r="Q31" s="1261"/>
      <c r="R31" s="1260"/>
      <c r="S31" s="1262"/>
      <c r="T31" s="552"/>
      <c r="U31" s="1244"/>
    </row>
    <row r="32" spans="2:21" ht="15" customHeight="1">
      <c r="B32" s="557"/>
      <c r="C32" s="558"/>
      <c r="D32" s="558"/>
      <c r="E32" s="558"/>
      <c r="F32" s="558"/>
      <c r="G32" s="1260"/>
      <c r="H32" s="1261"/>
      <c r="I32" s="562"/>
      <c r="J32" s="569"/>
      <c r="K32" s="557"/>
      <c r="L32" s="558"/>
      <c r="M32" s="558"/>
      <c r="N32" s="558"/>
      <c r="O32" s="558"/>
      <c r="P32" s="1260"/>
      <c r="Q32" s="1261"/>
      <c r="R32" s="1260"/>
      <c r="S32" s="1262"/>
      <c r="T32" s="552"/>
      <c r="U32" s="1244"/>
    </row>
    <row r="33" spans="2:21" ht="15" customHeight="1">
      <c r="B33" s="557"/>
      <c r="C33" s="558"/>
      <c r="D33" s="558"/>
      <c r="E33" s="558"/>
      <c r="F33" s="558"/>
      <c r="G33" s="1260"/>
      <c r="H33" s="1261"/>
      <c r="I33" s="562">
        <f>SUM(G20:H33)</f>
        <v>135684</v>
      </c>
      <c r="J33" s="569">
        <f>SUM(J20:J32)</f>
        <v>7538</v>
      </c>
      <c r="K33" s="557"/>
      <c r="L33" s="558"/>
      <c r="M33" s="558"/>
      <c r="N33" s="558"/>
      <c r="O33" s="558"/>
      <c r="P33" s="1260"/>
      <c r="Q33" s="1261"/>
      <c r="R33" s="1299">
        <f>SUM(P20:Q33)</f>
        <v>0</v>
      </c>
      <c r="S33" s="1300"/>
      <c r="T33" s="552"/>
      <c r="U33" s="1244"/>
    </row>
    <row r="34" spans="2:21" ht="15" customHeight="1">
      <c r="B34" s="541"/>
      <c r="C34" s="570"/>
      <c r="D34" s="570"/>
      <c r="E34" s="570"/>
      <c r="F34" s="570"/>
      <c r="G34" s="1263"/>
      <c r="H34" s="1264"/>
      <c r="I34" s="570"/>
      <c r="J34" s="571"/>
      <c r="K34" s="541"/>
      <c r="L34" s="570"/>
      <c r="M34" s="570"/>
      <c r="N34" s="570"/>
      <c r="O34" s="570"/>
      <c r="P34" s="1263"/>
      <c r="Q34" s="1264"/>
      <c r="R34" s="1263"/>
      <c r="S34" s="1265"/>
      <c r="T34" s="552"/>
      <c r="U34" s="1245"/>
    </row>
  </sheetData>
  <sheetProtection/>
  <mergeCells count="102">
    <mergeCell ref="B1:J1"/>
    <mergeCell ref="K1:S1"/>
    <mergeCell ref="G2:H2"/>
    <mergeCell ref="G3:H3"/>
    <mergeCell ref="G8:H8"/>
    <mergeCell ref="G4:H4"/>
    <mergeCell ref="G6:H6"/>
    <mergeCell ref="G7:H7"/>
    <mergeCell ref="G5:H5"/>
    <mergeCell ref="P8:Q8"/>
    <mergeCell ref="G13:H13"/>
    <mergeCell ref="G14:H14"/>
    <mergeCell ref="G15:H15"/>
    <mergeCell ref="G16:H16"/>
    <mergeCell ref="G9:H9"/>
    <mergeCell ref="G10:H10"/>
    <mergeCell ref="G11:H11"/>
    <mergeCell ref="G12:H12"/>
    <mergeCell ref="G21:H21"/>
    <mergeCell ref="G22:H22"/>
    <mergeCell ref="G23:H23"/>
    <mergeCell ref="G24:H24"/>
    <mergeCell ref="G17:H17"/>
    <mergeCell ref="G18:H18"/>
    <mergeCell ref="G19:H19"/>
    <mergeCell ref="G20:H20"/>
    <mergeCell ref="G29:H29"/>
    <mergeCell ref="G30:H30"/>
    <mergeCell ref="G31:H31"/>
    <mergeCell ref="G32:H32"/>
    <mergeCell ref="G25:H25"/>
    <mergeCell ref="G26:H26"/>
    <mergeCell ref="G27:H27"/>
    <mergeCell ref="G28:H28"/>
    <mergeCell ref="G33:H33"/>
    <mergeCell ref="G34:H34"/>
    <mergeCell ref="P2:Q2"/>
    <mergeCell ref="R2:S2"/>
    <mergeCell ref="P3:Q3"/>
    <mergeCell ref="R3:S3"/>
    <mergeCell ref="P4:Q4"/>
    <mergeCell ref="R4:S4"/>
    <mergeCell ref="P5:Q5"/>
    <mergeCell ref="R5:S5"/>
    <mergeCell ref="R8:S8"/>
    <mergeCell ref="P9:Q9"/>
    <mergeCell ref="R9:S9"/>
    <mergeCell ref="P6:Q6"/>
    <mergeCell ref="R6:S6"/>
    <mergeCell ref="P7:Q7"/>
    <mergeCell ref="R7:S7"/>
    <mergeCell ref="P12:Q12"/>
    <mergeCell ref="R12:S12"/>
    <mergeCell ref="P13:Q13"/>
    <mergeCell ref="R13:S13"/>
    <mergeCell ref="P10:Q10"/>
    <mergeCell ref="R10:S10"/>
    <mergeCell ref="P11:Q11"/>
    <mergeCell ref="R11:S11"/>
    <mergeCell ref="P16:Q16"/>
    <mergeCell ref="R16:S16"/>
    <mergeCell ref="P17:Q17"/>
    <mergeCell ref="R17:S17"/>
    <mergeCell ref="P14:Q14"/>
    <mergeCell ref="R14:S14"/>
    <mergeCell ref="P15:Q15"/>
    <mergeCell ref="R15:S15"/>
    <mergeCell ref="P20:Q20"/>
    <mergeCell ref="R20:S20"/>
    <mergeCell ref="P21:Q21"/>
    <mergeCell ref="R21:S21"/>
    <mergeCell ref="P18:Q18"/>
    <mergeCell ref="R18:S18"/>
    <mergeCell ref="P19:Q19"/>
    <mergeCell ref="R19:S19"/>
    <mergeCell ref="P24:Q24"/>
    <mergeCell ref="R24:S24"/>
    <mergeCell ref="P25:Q25"/>
    <mergeCell ref="R25:S25"/>
    <mergeCell ref="P22:Q22"/>
    <mergeCell ref="R22:S22"/>
    <mergeCell ref="P23:Q23"/>
    <mergeCell ref="R23:S23"/>
    <mergeCell ref="R31:S31"/>
    <mergeCell ref="P28:Q28"/>
    <mergeCell ref="R28:S28"/>
    <mergeCell ref="P29:Q29"/>
    <mergeCell ref="R29:S29"/>
    <mergeCell ref="P26:Q26"/>
    <mergeCell ref="R26:S26"/>
    <mergeCell ref="P27:Q27"/>
    <mergeCell ref="R27:S27"/>
    <mergeCell ref="U25:U34"/>
    <mergeCell ref="P34:Q34"/>
    <mergeCell ref="R34:S34"/>
    <mergeCell ref="P32:Q32"/>
    <mergeCell ref="R32:S32"/>
    <mergeCell ref="P33:Q33"/>
    <mergeCell ref="R33:S33"/>
    <mergeCell ref="P30:Q30"/>
    <mergeCell ref="R30:S30"/>
    <mergeCell ref="P31:Q31"/>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49"/>
  <sheetViews>
    <sheetView zoomScaleSheetLayoutView="100" zoomScalePageLayoutView="0" workbookViewId="0" topLeftCell="A1">
      <selection activeCell="I19" sqref="I19"/>
    </sheetView>
  </sheetViews>
  <sheetFormatPr defaultColWidth="8.140625" defaultRowHeight="12"/>
  <cols>
    <col min="1" max="1" width="9.140625" style="190" customWidth="1"/>
    <col min="2" max="2" width="3.8515625" style="191" customWidth="1"/>
    <col min="3" max="3" width="4.28125" style="191" customWidth="1"/>
    <col min="4" max="4" width="2.57421875" style="191" customWidth="1"/>
    <col min="5" max="14" width="8.140625" style="191" customWidth="1"/>
    <col min="15" max="16384" width="8.140625" style="190" customWidth="1"/>
  </cols>
  <sheetData>
    <row r="2" spans="2:14" ht="24.75" customHeight="1">
      <c r="B2" s="81"/>
      <c r="C2" s="81"/>
      <c r="D2" s="81"/>
      <c r="E2" s="81"/>
      <c r="F2" s="81"/>
      <c r="G2" s="81"/>
      <c r="H2" s="81"/>
      <c r="I2" s="81"/>
      <c r="J2" s="81"/>
      <c r="K2" s="81"/>
      <c r="L2" s="768" t="str">
        <f>'報告書'!AE2</f>
        <v>〇〇市町 - 第 ○○ 号</v>
      </c>
      <c r="M2" s="769"/>
      <c r="N2" s="770"/>
    </row>
    <row r="3" spans="2:14" ht="13.5" customHeight="1">
      <c r="B3" s="192"/>
      <c r="C3" s="192"/>
      <c r="D3" s="192"/>
      <c r="E3" s="192"/>
      <c r="F3" s="192"/>
      <c r="G3" s="192"/>
      <c r="H3" s="192"/>
      <c r="I3" s="192"/>
      <c r="J3" s="192"/>
      <c r="K3" s="192"/>
      <c r="L3" s="192"/>
      <c r="M3" s="192"/>
      <c r="N3" s="192"/>
    </row>
    <row r="4" spans="2:17" ht="15.75" customHeight="1">
      <c r="B4" s="193"/>
      <c r="C4" s="762" t="s">
        <v>516</v>
      </c>
      <c r="D4" s="763"/>
      <c r="E4" s="763"/>
      <c r="F4" s="763"/>
      <c r="G4" s="763"/>
      <c r="H4" s="763"/>
      <c r="I4" s="763"/>
      <c r="J4" s="763"/>
      <c r="K4" s="763"/>
      <c r="L4" s="763"/>
      <c r="M4" s="763"/>
      <c r="N4" s="764"/>
      <c r="P4" s="771" t="s">
        <v>741</v>
      </c>
      <c r="Q4" s="771"/>
    </row>
    <row r="5" spans="2:17" ht="15.75" customHeight="1">
      <c r="B5" s="193"/>
      <c r="C5" s="765"/>
      <c r="D5" s="766"/>
      <c r="E5" s="766"/>
      <c r="F5" s="766"/>
      <c r="G5" s="766"/>
      <c r="H5" s="766"/>
      <c r="I5" s="766"/>
      <c r="J5" s="766"/>
      <c r="K5" s="766"/>
      <c r="L5" s="766"/>
      <c r="M5" s="766"/>
      <c r="N5" s="767"/>
      <c r="P5" s="771"/>
      <c r="Q5" s="771"/>
    </row>
    <row r="6" spans="2:14" ht="15.75" customHeight="1">
      <c r="B6" s="193"/>
      <c r="C6" s="193"/>
      <c r="D6" s="193"/>
      <c r="E6" s="193"/>
      <c r="F6" s="193"/>
      <c r="G6" s="193"/>
      <c r="H6" s="193"/>
      <c r="I6" s="193"/>
      <c r="J6" s="193"/>
      <c r="K6" s="193"/>
      <c r="L6" s="193"/>
      <c r="M6" s="193"/>
      <c r="N6" s="193"/>
    </row>
    <row r="7" spans="2:14" ht="15.75" customHeight="1">
      <c r="B7" s="193"/>
      <c r="C7" s="193"/>
      <c r="D7" s="193" t="s">
        <v>740</v>
      </c>
      <c r="E7" s="193"/>
      <c r="F7" s="193"/>
      <c r="G7" s="193"/>
      <c r="H7" s="193"/>
      <c r="I7" s="193"/>
      <c r="J7" s="193"/>
      <c r="K7" s="193"/>
      <c r="L7" s="193"/>
      <c r="M7" s="193"/>
      <c r="N7" s="193"/>
    </row>
    <row r="8" spans="2:14" ht="15.75" customHeight="1">
      <c r="B8" s="193"/>
      <c r="C8" s="193"/>
      <c r="D8" s="193" t="s">
        <v>227</v>
      </c>
      <c r="E8" s="193"/>
      <c r="F8" s="193"/>
      <c r="G8" s="193"/>
      <c r="H8" s="193"/>
      <c r="I8" s="193"/>
      <c r="J8" s="193"/>
      <c r="K8" s="193"/>
      <c r="L8" s="193"/>
      <c r="M8" s="193"/>
      <c r="N8" s="193"/>
    </row>
    <row r="9" spans="2:14" ht="15.75" customHeight="1">
      <c r="B9" s="193"/>
      <c r="C9" s="193"/>
      <c r="D9" s="193"/>
      <c r="E9" s="193"/>
      <c r="F9" s="193"/>
      <c r="G9" s="193"/>
      <c r="H9" s="193"/>
      <c r="I9" s="193"/>
      <c r="J9" s="193"/>
      <c r="K9" s="194" t="s">
        <v>363</v>
      </c>
      <c r="L9" s="195" t="str">
        <f>'報告書'!AE3</f>
        <v>令和 ○ 年 ○ 月 ○ 日</v>
      </c>
      <c r="M9" s="196"/>
      <c r="N9" s="197"/>
    </row>
    <row r="10" spans="2:14" ht="15.75" customHeight="1">
      <c r="B10" s="193"/>
      <c r="C10" s="193" t="s">
        <v>228</v>
      </c>
      <c r="D10" s="193"/>
      <c r="E10" s="193"/>
      <c r="F10" s="193"/>
      <c r="G10" s="193"/>
      <c r="H10" s="193"/>
      <c r="I10" s="193"/>
      <c r="J10" s="193"/>
      <c r="K10" s="193"/>
      <c r="L10" s="193"/>
      <c r="M10" s="193"/>
      <c r="N10" s="193"/>
    </row>
    <row r="11" spans="2:14" ht="15.75" customHeight="1">
      <c r="B11" s="193"/>
      <c r="C11" s="193"/>
      <c r="D11" s="193"/>
      <c r="E11" s="193" t="s">
        <v>229</v>
      </c>
      <c r="F11" s="193"/>
      <c r="G11" s="193"/>
      <c r="H11" s="193"/>
      <c r="I11" s="193"/>
      <c r="J11" s="193"/>
      <c r="K11" s="193"/>
      <c r="L11" s="193"/>
      <c r="M11" s="193"/>
      <c r="N11" s="193"/>
    </row>
    <row r="12" spans="2:14" ht="15.75" customHeight="1">
      <c r="B12" s="193"/>
      <c r="C12" s="193"/>
      <c r="D12" s="193"/>
      <c r="E12" s="193" t="s">
        <v>230</v>
      </c>
      <c r="F12" s="193"/>
      <c r="G12" s="193"/>
      <c r="H12" s="193"/>
      <c r="I12" s="193"/>
      <c r="J12" s="193"/>
      <c r="K12" s="193"/>
      <c r="L12" s="193"/>
      <c r="M12" s="193"/>
      <c r="N12" s="193"/>
    </row>
    <row r="13" spans="2:14" ht="15.75" customHeight="1">
      <c r="B13" s="193"/>
      <c r="C13" s="193"/>
      <c r="D13" s="193"/>
      <c r="E13" s="193" t="s">
        <v>231</v>
      </c>
      <c r="F13" s="193"/>
      <c r="G13" s="193"/>
      <c r="H13" s="193"/>
      <c r="I13" s="193"/>
      <c r="J13" s="193"/>
      <c r="K13" s="193"/>
      <c r="L13" s="193"/>
      <c r="M13" s="193"/>
      <c r="N13" s="193"/>
    </row>
    <row r="14" spans="2:14" ht="15.75" customHeight="1">
      <c r="B14" s="193"/>
      <c r="C14" s="193"/>
      <c r="D14" s="193"/>
      <c r="E14" s="198"/>
      <c r="F14" s="193"/>
      <c r="G14" s="193"/>
      <c r="H14" s="193"/>
      <c r="I14" s="193"/>
      <c r="J14" s="193"/>
      <c r="K14" s="193"/>
      <c r="L14" s="193"/>
      <c r="M14" s="193"/>
      <c r="N14" s="193"/>
    </row>
    <row r="15" spans="2:14" ht="15.75" customHeight="1">
      <c r="B15" s="193"/>
      <c r="C15" s="193"/>
      <c r="D15" s="193"/>
      <c r="E15" s="193"/>
      <c r="F15" s="193"/>
      <c r="G15" s="193"/>
      <c r="H15" s="193"/>
      <c r="I15" s="193"/>
      <c r="J15" s="193"/>
      <c r="K15" s="193"/>
      <c r="L15" s="193"/>
      <c r="M15" s="193"/>
      <c r="N15" s="193"/>
    </row>
    <row r="16" spans="2:14" ht="15.75" customHeight="1">
      <c r="B16" s="193"/>
      <c r="C16" s="193"/>
      <c r="D16" s="193"/>
      <c r="E16" s="193"/>
      <c r="F16" s="193"/>
      <c r="G16" s="193"/>
      <c r="H16" s="193"/>
      <c r="I16" s="193"/>
      <c r="J16" s="193"/>
      <c r="K16" s="193"/>
      <c r="L16" s="193"/>
      <c r="M16" s="193"/>
      <c r="N16" s="193"/>
    </row>
    <row r="17" spans="2:14" ht="15.75" customHeight="1">
      <c r="B17" s="193"/>
      <c r="C17" s="193" t="s">
        <v>232</v>
      </c>
      <c r="D17" s="193"/>
      <c r="E17" s="193"/>
      <c r="F17" s="193"/>
      <c r="G17" s="193"/>
      <c r="H17" s="193"/>
      <c r="I17" s="193"/>
      <c r="J17" s="193"/>
      <c r="K17" s="193"/>
      <c r="L17" s="193"/>
      <c r="M17" s="193"/>
      <c r="N17" s="193"/>
    </row>
    <row r="18" spans="2:14" ht="15.75" customHeight="1">
      <c r="B18" s="193"/>
      <c r="C18" s="193"/>
      <c r="D18" s="193"/>
      <c r="E18" s="193" t="s">
        <v>233</v>
      </c>
      <c r="F18" s="193"/>
      <c r="G18" s="193"/>
      <c r="H18" s="193"/>
      <c r="I18" s="193"/>
      <c r="J18" s="193"/>
      <c r="K18" s="193"/>
      <c r="L18" s="193"/>
      <c r="M18" s="193"/>
      <c r="N18" s="193"/>
    </row>
    <row r="19" spans="2:14" ht="15.75" customHeight="1">
      <c r="B19" s="193"/>
      <c r="C19" s="193"/>
      <c r="D19" s="193"/>
      <c r="E19" s="193" t="s">
        <v>234</v>
      </c>
      <c r="F19" s="193"/>
      <c r="G19" s="193"/>
      <c r="H19" s="193"/>
      <c r="I19" s="193"/>
      <c r="J19" s="193"/>
      <c r="K19" s="193"/>
      <c r="L19" s="193"/>
      <c r="M19" s="193"/>
      <c r="N19" s="193"/>
    </row>
    <row r="20" spans="2:14" ht="15.75" customHeight="1">
      <c r="B20" s="193"/>
      <c r="C20" s="193"/>
      <c r="D20" s="193"/>
      <c r="E20" s="193" t="s">
        <v>235</v>
      </c>
      <c r="F20" s="193"/>
      <c r="G20" s="193"/>
      <c r="H20" s="193"/>
      <c r="I20" s="193"/>
      <c r="J20" s="193"/>
      <c r="K20" s="193"/>
      <c r="L20" s="193"/>
      <c r="M20" s="193"/>
      <c r="N20" s="193"/>
    </row>
    <row r="21" spans="2:14" ht="15.75" customHeight="1">
      <c r="B21" s="193"/>
      <c r="C21" s="193"/>
      <c r="D21" s="193"/>
      <c r="E21" s="193" t="s">
        <v>236</v>
      </c>
      <c r="F21" s="193"/>
      <c r="G21" s="193"/>
      <c r="H21" s="193"/>
      <c r="I21" s="193"/>
      <c r="J21" s="193"/>
      <c r="K21" s="193"/>
      <c r="L21" s="193"/>
      <c r="M21" s="193"/>
      <c r="N21" s="193"/>
    </row>
    <row r="22" spans="2:14" ht="15.75" customHeight="1">
      <c r="B22" s="193"/>
      <c r="C22" s="193"/>
      <c r="D22" s="193"/>
      <c r="E22" s="198"/>
      <c r="F22" s="193"/>
      <c r="G22" s="193"/>
      <c r="H22" s="193"/>
      <c r="I22" s="193"/>
      <c r="J22" s="193"/>
      <c r="K22" s="193"/>
      <c r="L22" s="193"/>
      <c r="M22" s="193"/>
      <c r="N22" s="193"/>
    </row>
    <row r="23" spans="2:14" ht="15.75" customHeight="1">
      <c r="B23" s="193"/>
      <c r="C23" s="193"/>
      <c r="D23" s="193"/>
      <c r="E23" s="193"/>
      <c r="F23" s="193"/>
      <c r="G23" s="193"/>
      <c r="H23" s="193"/>
      <c r="I23" s="193"/>
      <c r="J23" s="193"/>
      <c r="K23" s="193"/>
      <c r="L23" s="193"/>
      <c r="M23" s="193"/>
      <c r="N23" s="193"/>
    </row>
    <row r="24" spans="2:14" ht="15.75" customHeight="1">
      <c r="B24" s="193"/>
      <c r="C24" s="193"/>
      <c r="D24" s="193"/>
      <c r="E24" s="193"/>
      <c r="F24" s="193"/>
      <c r="G24" s="193"/>
      <c r="H24" s="193"/>
      <c r="I24" s="193"/>
      <c r="J24" s="193"/>
      <c r="K24" s="193"/>
      <c r="L24" s="193"/>
      <c r="M24" s="193"/>
      <c r="N24" s="193"/>
    </row>
    <row r="25" spans="2:14" ht="15.75" customHeight="1">
      <c r="B25" s="193"/>
      <c r="C25" s="193" t="s">
        <v>237</v>
      </c>
      <c r="D25" s="193"/>
      <c r="E25" s="193"/>
      <c r="F25" s="193"/>
      <c r="G25" s="193"/>
      <c r="H25" s="193"/>
      <c r="I25" s="193"/>
      <c r="J25" s="193"/>
      <c r="K25" s="193"/>
      <c r="L25" s="193"/>
      <c r="M25" s="193"/>
      <c r="N25" s="193"/>
    </row>
    <row r="26" spans="2:14" ht="15.75" customHeight="1">
      <c r="B26" s="193"/>
      <c r="C26" s="193"/>
      <c r="D26" s="193"/>
      <c r="E26" s="193" t="s">
        <v>238</v>
      </c>
      <c r="F26" s="193"/>
      <c r="G26" s="193"/>
      <c r="H26" s="193"/>
      <c r="I26" s="193"/>
      <c r="J26" s="193"/>
      <c r="K26" s="193"/>
      <c r="L26" s="193"/>
      <c r="M26" s="193"/>
      <c r="N26" s="193"/>
    </row>
    <row r="27" spans="2:14" ht="15.75" customHeight="1">
      <c r="B27" s="193"/>
      <c r="C27" s="193"/>
      <c r="D27" s="193"/>
      <c r="E27" s="193" t="s">
        <v>239</v>
      </c>
      <c r="F27" s="193"/>
      <c r="G27" s="193"/>
      <c r="H27" s="193"/>
      <c r="I27" s="193"/>
      <c r="J27" s="193"/>
      <c r="K27" s="193"/>
      <c r="L27" s="193"/>
      <c r="M27" s="193"/>
      <c r="N27" s="193"/>
    </row>
    <row r="28" spans="2:14" ht="15.75" customHeight="1">
      <c r="B28" s="193"/>
      <c r="C28" s="193"/>
      <c r="D28" s="193"/>
      <c r="E28" s="193" t="s">
        <v>240</v>
      </c>
      <c r="F28" s="193"/>
      <c r="G28" s="193"/>
      <c r="H28" s="193"/>
      <c r="I28" s="193"/>
      <c r="J28" s="193"/>
      <c r="K28" s="193"/>
      <c r="L28" s="193"/>
      <c r="M28" s="193"/>
      <c r="N28" s="193"/>
    </row>
    <row r="29" spans="2:14" ht="15.75" customHeight="1">
      <c r="B29" s="193"/>
      <c r="C29" s="193"/>
      <c r="D29" s="193"/>
      <c r="E29" s="193" t="s">
        <v>241</v>
      </c>
      <c r="F29" s="193"/>
      <c r="G29" s="193"/>
      <c r="H29" s="193"/>
      <c r="I29" s="193"/>
      <c r="J29" s="193"/>
      <c r="K29" s="193"/>
      <c r="L29" s="193"/>
      <c r="M29" s="193"/>
      <c r="N29" s="193"/>
    </row>
    <row r="30" spans="2:14" ht="15.75" customHeight="1">
      <c r="B30" s="193"/>
      <c r="C30" s="193"/>
      <c r="D30" s="193"/>
      <c r="E30" s="198"/>
      <c r="F30" s="193"/>
      <c r="G30" s="193"/>
      <c r="H30" s="193"/>
      <c r="I30" s="193"/>
      <c r="J30" s="193"/>
      <c r="K30" s="193"/>
      <c r="L30" s="193"/>
      <c r="M30" s="193"/>
      <c r="N30" s="193"/>
    </row>
    <row r="31" spans="2:14" ht="15.75" customHeight="1">
      <c r="B31" s="193"/>
      <c r="C31" s="193"/>
      <c r="D31" s="193"/>
      <c r="E31" s="193"/>
      <c r="F31" s="193"/>
      <c r="G31" s="193"/>
      <c r="H31" s="193"/>
      <c r="I31" s="193"/>
      <c r="J31" s="193"/>
      <c r="K31" s="193"/>
      <c r="L31" s="193"/>
      <c r="M31" s="193"/>
      <c r="N31" s="193"/>
    </row>
    <row r="32" spans="2:14" ht="15.75" customHeight="1">
      <c r="B32" s="193"/>
      <c r="C32" s="193"/>
      <c r="D32" s="193"/>
      <c r="E32" s="193"/>
      <c r="F32" s="193"/>
      <c r="G32" s="193"/>
      <c r="H32" s="193"/>
      <c r="I32" s="193"/>
      <c r="J32" s="193"/>
      <c r="K32" s="193"/>
      <c r="L32" s="193"/>
      <c r="M32" s="193"/>
      <c r="N32" s="193"/>
    </row>
    <row r="33" spans="2:14" ht="15.75" customHeight="1">
      <c r="B33" s="193"/>
      <c r="C33" s="193" t="s">
        <v>242</v>
      </c>
      <c r="D33" s="193"/>
      <c r="E33" s="193"/>
      <c r="F33" s="193"/>
      <c r="G33" s="193"/>
      <c r="H33" s="193"/>
      <c r="I33" s="193"/>
      <c r="J33" s="193"/>
      <c r="K33" s="193"/>
      <c r="L33" s="193"/>
      <c r="M33" s="193"/>
      <c r="N33" s="193"/>
    </row>
    <row r="34" spans="2:14" ht="15.75" customHeight="1">
      <c r="B34" s="193"/>
      <c r="C34" s="193"/>
      <c r="D34" s="193"/>
      <c r="E34" s="193" t="s">
        <v>397</v>
      </c>
      <c r="F34" s="193"/>
      <c r="G34" s="193"/>
      <c r="H34" s="193"/>
      <c r="I34" s="193"/>
      <c r="J34" s="193"/>
      <c r="K34" s="193"/>
      <c r="L34" s="193"/>
      <c r="M34" s="193"/>
      <c r="N34" s="193"/>
    </row>
    <row r="35" spans="2:14" ht="15.75" customHeight="1">
      <c r="B35" s="193"/>
      <c r="C35" s="193"/>
      <c r="D35" s="193"/>
      <c r="E35" s="193" t="s">
        <v>243</v>
      </c>
      <c r="F35" s="193"/>
      <c r="G35" s="193"/>
      <c r="H35" s="193"/>
      <c r="I35" s="193"/>
      <c r="J35" s="193"/>
      <c r="K35" s="193"/>
      <c r="L35" s="193"/>
      <c r="M35" s="193"/>
      <c r="N35" s="193"/>
    </row>
    <row r="36" spans="2:14" ht="15.75" customHeight="1">
      <c r="B36" s="193"/>
      <c r="C36" s="193"/>
      <c r="D36" s="193"/>
      <c r="E36" s="193" t="s">
        <v>244</v>
      </c>
      <c r="F36" s="193"/>
      <c r="G36" s="193"/>
      <c r="H36" s="193"/>
      <c r="I36" s="193"/>
      <c r="J36" s="193"/>
      <c r="K36" s="193"/>
      <c r="L36" s="193"/>
      <c r="M36" s="193"/>
      <c r="N36" s="193"/>
    </row>
    <row r="37" spans="2:14" ht="15.75" customHeight="1">
      <c r="B37" s="193"/>
      <c r="C37" s="193"/>
      <c r="D37" s="193"/>
      <c r="E37" s="193" t="s">
        <v>245</v>
      </c>
      <c r="F37" s="193"/>
      <c r="G37" s="193"/>
      <c r="H37" s="193"/>
      <c r="I37" s="193"/>
      <c r="J37" s="193"/>
      <c r="K37" s="193"/>
      <c r="L37" s="193"/>
      <c r="M37" s="193"/>
      <c r="N37" s="193"/>
    </row>
    <row r="38" spans="2:14" ht="15.75" customHeight="1">
      <c r="B38" s="193"/>
      <c r="C38" s="193"/>
      <c r="D38" s="193"/>
      <c r="E38" s="193" t="s">
        <v>246</v>
      </c>
      <c r="F38" s="193"/>
      <c r="G38" s="193"/>
      <c r="H38" s="193"/>
      <c r="I38" s="193"/>
      <c r="J38" s="193"/>
      <c r="K38" s="193"/>
      <c r="L38" s="193"/>
      <c r="M38" s="193"/>
      <c r="N38" s="193"/>
    </row>
    <row r="39" spans="2:14" ht="15.75" customHeight="1">
      <c r="B39" s="193"/>
      <c r="C39" s="193"/>
      <c r="D39" s="193"/>
      <c r="E39" s="193" t="s">
        <v>247</v>
      </c>
      <c r="F39" s="193"/>
      <c r="G39" s="193"/>
      <c r="H39" s="193"/>
      <c r="I39" s="193"/>
      <c r="J39" s="193"/>
      <c r="K39" s="193"/>
      <c r="L39" s="193"/>
      <c r="M39" s="193"/>
      <c r="N39" s="193"/>
    </row>
    <row r="40" spans="2:14" ht="15.75" customHeight="1">
      <c r="B40" s="193"/>
      <c r="C40" s="193"/>
      <c r="D40" s="193"/>
      <c r="E40" s="193" t="s">
        <v>511</v>
      </c>
      <c r="F40" s="193"/>
      <c r="G40" s="193"/>
      <c r="H40" s="193"/>
      <c r="I40" s="193"/>
      <c r="J40" s="193"/>
      <c r="K40" s="193"/>
      <c r="L40" s="193"/>
      <c r="M40" s="193"/>
      <c r="N40" s="193"/>
    </row>
    <row r="41" spans="2:14" ht="15.75" customHeight="1">
      <c r="B41" s="193"/>
      <c r="C41" s="193"/>
      <c r="D41" s="193"/>
      <c r="E41" s="193" t="s">
        <v>513</v>
      </c>
      <c r="F41" s="193"/>
      <c r="G41" s="193"/>
      <c r="H41" s="193"/>
      <c r="I41" s="193"/>
      <c r="J41" s="193"/>
      <c r="K41" s="193"/>
      <c r="L41" s="193"/>
      <c r="M41" s="193"/>
      <c r="N41" s="193"/>
    </row>
    <row r="42" spans="2:14" ht="15.75" customHeight="1">
      <c r="B42" s="193"/>
      <c r="C42" s="193"/>
      <c r="D42" s="193"/>
      <c r="E42" s="193"/>
      <c r="F42" s="193"/>
      <c r="G42" s="193"/>
      <c r="H42" s="193"/>
      <c r="I42" s="193"/>
      <c r="J42" s="193"/>
      <c r="K42" s="193"/>
      <c r="L42" s="193"/>
      <c r="M42" s="193"/>
      <c r="N42" s="193"/>
    </row>
    <row r="43" spans="2:14" ht="15.75" customHeight="1">
      <c r="B43" s="193"/>
      <c r="C43" s="193"/>
      <c r="D43" s="193"/>
      <c r="E43" s="193"/>
      <c r="F43" s="193"/>
      <c r="G43" s="193"/>
      <c r="H43" s="193"/>
      <c r="I43" s="193"/>
      <c r="J43" s="193"/>
      <c r="K43" s="193"/>
      <c r="L43" s="193"/>
      <c r="M43" s="193"/>
      <c r="N43" s="193"/>
    </row>
    <row r="44" spans="2:14" ht="15.75" customHeight="1">
      <c r="B44" s="193"/>
      <c r="C44" s="193" t="s">
        <v>248</v>
      </c>
      <c r="D44" s="193"/>
      <c r="E44" s="193"/>
      <c r="F44" s="193"/>
      <c r="G44" s="193"/>
      <c r="H44" s="193"/>
      <c r="I44" s="193"/>
      <c r="J44" s="193"/>
      <c r="K44" s="193"/>
      <c r="L44" s="193"/>
      <c r="M44" s="193"/>
      <c r="N44" s="193"/>
    </row>
    <row r="45" spans="2:14" ht="15.75" customHeight="1">
      <c r="B45" s="193"/>
      <c r="C45" s="193"/>
      <c r="D45" s="193"/>
      <c r="E45" s="193" t="s">
        <v>249</v>
      </c>
      <c r="F45" s="193"/>
      <c r="G45" s="193"/>
      <c r="H45" s="193"/>
      <c r="I45" s="193"/>
      <c r="J45" s="193"/>
      <c r="K45" s="193"/>
      <c r="L45" s="193"/>
      <c r="M45" s="193"/>
      <c r="N45" s="193"/>
    </row>
    <row r="46" spans="2:14" ht="15.75" customHeight="1">
      <c r="B46" s="193"/>
      <c r="C46" s="193"/>
      <c r="D46" s="193"/>
      <c r="E46" s="193" t="s">
        <v>250</v>
      </c>
      <c r="F46" s="193"/>
      <c r="G46" s="193"/>
      <c r="H46" s="193"/>
      <c r="I46" s="193"/>
      <c r="J46" s="193"/>
      <c r="K46" s="193"/>
      <c r="L46" s="193"/>
      <c r="M46" s="193"/>
      <c r="N46" s="193"/>
    </row>
    <row r="47" spans="2:14" ht="15.75" customHeight="1">
      <c r="B47" s="193"/>
      <c r="C47" s="193"/>
      <c r="D47" s="193"/>
      <c r="E47" s="193" t="s">
        <v>251</v>
      </c>
      <c r="F47" s="193"/>
      <c r="G47" s="193"/>
      <c r="H47" s="193"/>
      <c r="I47" s="193"/>
      <c r="J47" s="193"/>
      <c r="K47" s="193"/>
      <c r="L47" s="193"/>
      <c r="M47" s="193"/>
      <c r="N47" s="193"/>
    </row>
    <row r="48" spans="2:14" ht="13.5" customHeight="1">
      <c r="B48" s="193"/>
      <c r="C48" s="193"/>
      <c r="D48" s="193"/>
      <c r="E48" s="193"/>
      <c r="F48" s="193"/>
      <c r="G48" s="193"/>
      <c r="H48" s="193"/>
      <c r="I48" s="193"/>
      <c r="J48" s="193"/>
      <c r="K48" s="193"/>
      <c r="L48" s="193"/>
      <c r="M48" s="193"/>
      <c r="N48" s="193"/>
    </row>
    <row r="49" spans="2:14" ht="13.5" customHeight="1">
      <c r="B49" s="193"/>
      <c r="C49" s="193"/>
      <c r="D49" s="193"/>
      <c r="E49" s="193"/>
      <c r="F49" s="193"/>
      <c r="G49" s="193"/>
      <c r="H49" s="193"/>
      <c r="I49" s="193"/>
      <c r="J49" s="193"/>
      <c r="K49" s="193"/>
      <c r="L49" s="193"/>
      <c r="M49" s="193"/>
      <c r="N49" s="193"/>
    </row>
  </sheetData>
  <sheetProtection/>
  <mergeCells count="3">
    <mergeCell ref="C4:N5"/>
    <mergeCell ref="L2:N2"/>
    <mergeCell ref="P4:Q5"/>
  </mergeCells>
  <printOptions horizontalCentered="1"/>
  <pageMargins left="0.7874015748031497" right="0.3937007874015748" top="0.7874015748031497" bottom="0.7874015748031497" header="0.5118110236220472" footer="0.5118110236220472"/>
  <pageSetup blackAndWhite="1" fitToHeight="1" fitToWidth="1"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B1:U34"/>
  <sheetViews>
    <sheetView view="pageBreakPreview" zoomScaleNormal="75" zoomScaleSheetLayoutView="100" zoomScalePageLayoutView="0" workbookViewId="0" topLeftCell="A1">
      <selection activeCell="P16" sqref="P16:Q16"/>
    </sheetView>
  </sheetViews>
  <sheetFormatPr defaultColWidth="6.140625" defaultRowHeight="12"/>
  <cols>
    <col min="1" max="1" width="2.28125" style="532" customWidth="1"/>
    <col min="2" max="2" width="4.57421875" style="532" customWidth="1"/>
    <col min="3" max="3" width="4.00390625" style="532" customWidth="1"/>
    <col min="4" max="5" width="9.28125" style="532" customWidth="1"/>
    <col min="6" max="6" width="6.7109375" style="532" customWidth="1"/>
    <col min="7" max="7" width="9.28125" style="532" customWidth="1"/>
    <col min="8" max="8" width="5.8515625" style="532" customWidth="1"/>
    <col min="9" max="9" width="10.7109375" style="532" customWidth="1"/>
    <col min="10" max="10" width="10.140625" style="532" customWidth="1"/>
    <col min="11" max="11" width="4.57421875" style="532" customWidth="1"/>
    <col min="12" max="12" width="4.00390625" style="532" customWidth="1"/>
    <col min="13" max="14" width="9.28125" style="532" customWidth="1"/>
    <col min="15" max="15" width="6.7109375" style="532" customWidth="1"/>
    <col min="16" max="16" width="9.28125" style="532" customWidth="1"/>
    <col min="17" max="17" width="5.8515625" style="532" customWidth="1"/>
    <col min="18" max="18" width="11.00390625" style="532" customWidth="1"/>
    <col min="19" max="19" width="10.140625" style="532" customWidth="1"/>
    <col min="20" max="20" width="0.9921875" style="532" customWidth="1"/>
    <col min="21" max="21" width="4.7109375" style="532" customWidth="1"/>
    <col min="22" max="16384" width="6.140625" style="532" customWidth="1"/>
  </cols>
  <sheetData>
    <row r="1" spans="2:19" ht="15" customHeight="1">
      <c r="B1" s="1294" t="s">
        <v>268</v>
      </c>
      <c r="C1" s="1295"/>
      <c r="D1" s="1295"/>
      <c r="E1" s="1295"/>
      <c r="F1" s="1295"/>
      <c r="G1" s="1295"/>
      <c r="H1" s="1295"/>
      <c r="I1" s="1295"/>
      <c r="J1" s="1295"/>
      <c r="K1" s="1294" t="s">
        <v>269</v>
      </c>
      <c r="L1" s="1295"/>
      <c r="M1" s="1295"/>
      <c r="N1" s="1295"/>
      <c r="O1" s="1295"/>
      <c r="P1" s="1295"/>
      <c r="Q1" s="1295"/>
      <c r="R1" s="1295"/>
      <c r="S1" s="1296"/>
    </row>
    <row r="2" spans="2:19" ht="15" customHeight="1" thickBot="1">
      <c r="B2" s="553" t="s">
        <v>270</v>
      </c>
      <c r="C2" s="554" t="s">
        <v>271</v>
      </c>
      <c r="D2" s="554" t="s">
        <v>272</v>
      </c>
      <c r="E2" s="554" t="s">
        <v>273</v>
      </c>
      <c r="F2" s="554" t="s">
        <v>274</v>
      </c>
      <c r="G2" s="1297" t="s">
        <v>329</v>
      </c>
      <c r="H2" s="1298"/>
      <c r="I2" s="555" t="s">
        <v>415</v>
      </c>
      <c r="J2" s="556" t="s">
        <v>496</v>
      </c>
      <c r="K2" s="553" t="s">
        <v>270</v>
      </c>
      <c r="L2" s="554" t="s">
        <v>271</v>
      </c>
      <c r="M2" s="554" t="s">
        <v>275</v>
      </c>
      <c r="N2" s="554" t="s">
        <v>276</v>
      </c>
      <c r="O2" s="554" t="s">
        <v>274</v>
      </c>
      <c r="P2" s="1297" t="s">
        <v>330</v>
      </c>
      <c r="Q2" s="1298"/>
      <c r="R2" s="1281" t="s">
        <v>416</v>
      </c>
      <c r="S2" s="1282"/>
    </row>
    <row r="3" spans="2:19" ht="15" customHeight="1" thickTop="1">
      <c r="B3" s="557"/>
      <c r="C3" s="558"/>
      <c r="D3" s="558"/>
      <c r="E3" s="558"/>
      <c r="F3" s="558"/>
      <c r="G3" s="1268"/>
      <c r="H3" s="1269"/>
      <c r="I3" s="559"/>
      <c r="J3" s="560"/>
      <c r="K3" s="557"/>
      <c r="L3" s="558"/>
      <c r="M3" s="558"/>
      <c r="N3" s="558"/>
      <c r="O3" s="558"/>
      <c r="P3" s="1268"/>
      <c r="Q3" s="1269"/>
      <c r="R3" s="1268"/>
      <c r="S3" s="1271"/>
    </row>
    <row r="4" spans="2:19" ht="15" customHeight="1">
      <c r="B4" s="557"/>
      <c r="C4" s="558"/>
      <c r="D4" s="558">
        <v>18</v>
      </c>
      <c r="E4" s="558">
        <v>100</v>
      </c>
      <c r="F4" s="558">
        <v>2</v>
      </c>
      <c r="G4" s="1260">
        <f>D4*E4*F4</f>
        <v>3600</v>
      </c>
      <c r="H4" s="1261"/>
      <c r="I4" s="558"/>
      <c r="J4" s="561">
        <f>E4*F4</f>
        <v>200</v>
      </c>
      <c r="K4" s="557"/>
      <c r="L4" s="558"/>
      <c r="M4" s="558"/>
      <c r="N4" s="558"/>
      <c r="O4" s="558"/>
      <c r="P4" s="1260"/>
      <c r="Q4" s="1261"/>
      <c r="R4" s="1260"/>
      <c r="S4" s="1262"/>
    </row>
    <row r="5" spans="2:19" ht="15" customHeight="1">
      <c r="B5" s="557"/>
      <c r="C5" s="558"/>
      <c r="D5" s="558">
        <v>18</v>
      </c>
      <c r="E5" s="558">
        <v>55</v>
      </c>
      <c r="F5" s="558">
        <v>6</v>
      </c>
      <c r="G5" s="1260">
        <f>D5*E5*F5</f>
        <v>5940</v>
      </c>
      <c r="H5" s="1261"/>
      <c r="I5" s="562"/>
      <c r="J5" s="561">
        <f aca="true" t="shared" si="0" ref="J5:J16">E5*F5</f>
        <v>330</v>
      </c>
      <c r="K5" s="557"/>
      <c r="L5" s="558"/>
      <c r="M5" s="558"/>
      <c r="N5" s="558"/>
      <c r="O5" s="558"/>
      <c r="P5" s="1260"/>
      <c r="Q5" s="1261"/>
      <c r="R5" s="1260"/>
      <c r="S5" s="1262"/>
    </row>
    <row r="6" spans="2:19" ht="15" customHeight="1">
      <c r="B6" s="557"/>
      <c r="C6" s="558"/>
      <c r="D6" s="558">
        <v>18</v>
      </c>
      <c r="E6" s="558">
        <v>107</v>
      </c>
      <c r="F6" s="558">
        <v>6</v>
      </c>
      <c r="G6" s="1260">
        <f aca="true" t="shared" si="1" ref="G6:G16">D6*E6*F6</f>
        <v>11556</v>
      </c>
      <c r="H6" s="1261"/>
      <c r="I6" s="562"/>
      <c r="J6" s="561">
        <f t="shared" si="0"/>
        <v>642</v>
      </c>
      <c r="K6" s="557"/>
      <c r="L6" s="558"/>
      <c r="M6" s="558"/>
      <c r="N6" s="558"/>
      <c r="O6" s="558"/>
      <c r="P6" s="1260"/>
      <c r="Q6" s="1261"/>
      <c r="R6" s="1260"/>
      <c r="S6" s="1262"/>
    </row>
    <row r="7" spans="2:19" ht="15" customHeight="1">
      <c r="B7" s="557"/>
      <c r="C7" s="558"/>
      <c r="D7" s="558">
        <v>18</v>
      </c>
      <c r="E7" s="558">
        <v>127</v>
      </c>
      <c r="F7" s="558">
        <v>3</v>
      </c>
      <c r="G7" s="1260">
        <f t="shared" si="1"/>
        <v>6858</v>
      </c>
      <c r="H7" s="1261"/>
      <c r="I7" s="562"/>
      <c r="J7" s="561">
        <f t="shared" si="0"/>
        <v>381</v>
      </c>
      <c r="K7" s="557"/>
      <c r="L7" s="558"/>
      <c r="M7" s="558"/>
      <c r="N7" s="558"/>
      <c r="O7" s="558"/>
      <c r="P7" s="1260"/>
      <c r="Q7" s="1261"/>
      <c r="R7" s="1260"/>
      <c r="S7" s="1262"/>
    </row>
    <row r="8" spans="2:21" ht="15" customHeight="1">
      <c r="B8" s="557"/>
      <c r="C8" s="558"/>
      <c r="D8" s="558">
        <v>18</v>
      </c>
      <c r="E8" s="558">
        <v>182</v>
      </c>
      <c r="F8" s="558">
        <v>2</v>
      </c>
      <c r="G8" s="1260">
        <f t="shared" si="1"/>
        <v>6552</v>
      </c>
      <c r="H8" s="1261"/>
      <c r="I8" s="562"/>
      <c r="J8" s="561">
        <f t="shared" si="0"/>
        <v>364</v>
      </c>
      <c r="K8" s="557"/>
      <c r="L8" s="558"/>
      <c r="M8" s="558"/>
      <c r="N8" s="558"/>
      <c r="O8" s="558"/>
      <c r="P8" s="1260"/>
      <c r="Q8" s="1261"/>
      <c r="R8" s="1260"/>
      <c r="S8" s="1262"/>
      <c r="T8" s="552"/>
      <c r="U8" s="552"/>
    </row>
    <row r="9" spans="2:21" ht="15" customHeight="1">
      <c r="B9" s="563" t="s">
        <v>277</v>
      </c>
      <c r="C9" s="558"/>
      <c r="D9" s="558">
        <v>18</v>
      </c>
      <c r="E9" s="558">
        <v>190</v>
      </c>
      <c r="F9" s="558">
        <v>2</v>
      </c>
      <c r="G9" s="1260">
        <f t="shared" si="1"/>
        <v>6840</v>
      </c>
      <c r="H9" s="1261"/>
      <c r="I9" s="562"/>
      <c r="J9" s="561">
        <f t="shared" si="0"/>
        <v>380</v>
      </c>
      <c r="K9" s="563" t="s">
        <v>277</v>
      </c>
      <c r="L9" s="558"/>
      <c r="M9" s="558"/>
      <c r="N9" s="558"/>
      <c r="O9" s="558"/>
      <c r="P9" s="1260"/>
      <c r="Q9" s="1261"/>
      <c r="R9" s="1260"/>
      <c r="S9" s="1262"/>
      <c r="T9" s="552"/>
      <c r="U9" s="552"/>
    </row>
    <row r="10" spans="2:21" ht="15" customHeight="1">
      <c r="B10" s="563" t="s">
        <v>278</v>
      </c>
      <c r="C10" s="558">
        <v>4</v>
      </c>
      <c r="D10" s="558">
        <v>18</v>
      </c>
      <c r="E10" s="558">
        <v>98</v>
      </c>
      <c r="F10" s="558">
        <v>6</v>
      </c>
      <c r="G10" s="1260">
        <f t="shared" si="1"/>
        <v>10584</v>
      </c>
      <c r="H10" s="1261"/>
      <c r="I10" s="562"/>
      <c r="J10" s="561">
        <f t="shared" si="0"/>
        <v>588</v>
      </c>
      <c r="K10" s="563" t="s">
        <v>278</v>
      </c>
      <c r="L10" s="558">
        <v>4</v>
      </c>
      <c r="M10" s="558"/>
      <c r="N10" s="558"/>
      <c r="O10" s="558"/>
      <c r="P10" s="1260"/>
      <c r="Q10" s="1261"/>
      <c r="R10" s="1260"/>
      <c r="S10" s="1262"/>
      <c r="T10" s="552"/>
      <c r="U10" s="552"/>
    </row>
    <row r="11" spans="2:21" ht="15" customHeight="1">
      <c r="B11" s="563" t="s">
        <v>279</v>
      </c>
      <c r="C11" s="558"/>
      <c r="D11" s="558">
        <v>18</v>
      </c>
      <c r="E11" s="558">
        <v>437</v>
      </c>
      <c r="F11" s="558">
        <v>3</v>
      </c>
      <c r="G11" s="1260">
        <f t="shared" si="1"/>
        <v>23598</v>
      </c>
      <c r="H11" s="1261"/>
      <c r="I11" s="562"/>
      <c r="J11" s="561">
        <f t="shared" si="0"/>
        <v>1311</v>
      </c>
      <c r="K11" s="563" t="s">
        <v>279</v>
      </c>
      <c r="L11" s="558"/>
      <c r="M11" s="558"/>
      <c r="N11" s="558"/>
      <c r="O11" s="558"/>
      <c r="P11" s="1260"/>
      <c r="Q11" s="1261"/>
      <c r="R11" s="1260"/>
      <c r="S11" s="1262"/>
      <c r="T11" s="552"/>
      <c r="U11" s="552"/>
    </row>
    <row r="12" spans="2:21" ht="15" customHeight="1">
      <c r="B12" s="557"/>
      <c r="C12" s="558"/>
      <c r="D12" s="558">
        <v>18</v>
      </c>
      <c r="E12" s="558">
        <v>361</v>
      </c>
      <c r="F12" s="558">
        <v>2</v>
      </c>
      <c r="G12" s="1260">
        <f t="shared" si="1"/>
        <v>12996</v>
      </c>
      <c r="H12" s="1261"/>
      <c r="I12" s="562"/>
      <c r="J12" s="561">
        <f t="shared" si="0"/>
        <v>722</v>
      </c>
      <c r="K12" s="557"/>
      <c r="L12" s="558"/>
      <c r="M12" s="558"/>
      <c r="N12" s="558"/>
      <c r="O12" s="558"/>
      <c r="P12" s="1260"/>
      <c r="Q12" s="1261"/>
      <c r="R12" s="1260"/>
      <c r="S12" s="1262"/>
      <c r="T12" s="552"/>
      <c r="U12" s="552"/>
    </row>
    <row r="13" spans="2:21" ht="15" customHeight="1">
      <c r="B13" s="557"/>
      <c r="C13" s="558"/>
      <c r="D13" s="558">
        <v>18</v>
      </c>
      <c r="E13" s="558">
        <v>70</v>
      </c>
      <c r="F13" s="558">
        <v>2</v>
      </c>
      <c r="G13" s="1260">
        <f t="shared" si="1"/>
        <v>2520</v>
      </c>
      <c r="H13" s="1261"/>
      <c r="I13" s="562"/>
      <c r="J13" s="561">
        <f t="shared" si="0"/>
        <v>140</v>
      </c>
      <c r="K13" s="557"/>
      <c r="L13" s="558"/>
      <c r="M13" s="558"/>
      <c r="N13" s="558"/>
      <c r="O13" s="558"/>
      <c r="P13" s="1260"/>
      <c r="Q13" s="1261"/>
      <c r="R13" s="1260"/>
      <c r="S13" s="1262"/>
      <c r="T13" s="552"/>
      <c r="U13" s="552"/>
    </row>
    <row r="14" spans="2:21" ht="15" customHeight="1">
      <c r="B14" s="557"/>
      <c r="C14" s="558"/>
      <c r="D14" s="558">
        <v>18</v>
      </c>
      <c r="E14" s="558">
        <v>125</v>
      </c>
      <c r="F14" s="558">
        <v>6</v>
      </c>
      <c r="G14" s="1260">
        <f t="shared" si="1"/>
        <v>13500</v>
      </c>
      <c r="H14" s="1261"/>
      <c r="I14" s="562"/>
      <c r="J14" s="561">
        <f t="shared" si="0"/>
        <v>750</v>
      </c>
      <c r="K14" s="557"/>
      <c r="L14" s="558"/>
      <c r="M14" s="558"/>
      <c r="N14" s="558"/>
      <c r="O14" s="558"/>
      <c r="P14" s="1260"/>
      <c r="Q14" s="1261"/>
      <c r="R14" s="1260"/>
      <c r="S14" s="1262"/>
      <c r="T14" s="552"/>
      <c r="U14" s="552"/>
    </row>
    <row r="15" spans="2:21" ht="15" customHeight="1">
      <c r="B15" s="557"/>
      <c r="C15" s="558"/>
      <c r="D15" s="558">
        <v>18</v>
      </c>
      <c r="E15" s="558">
        <v>70</v>
      </c>
      <c r="F15" s="558">
        <v>6</v>
      </c>
      <c r="G15" s="1260">
        <f t="shared" si="1"/>
        <v>7560</v>
      </c>
      <c r="H15" s="1261"/>
      <c r="I15" s="562"/>
      <c r="J15" s="561">
        <f t="shared" si="0"/>
        <v>420</v>
      </c>
      <c r="K15" s="557"/>
      <c r="L15" s="558"/>
      <c r="M15" s="558"/>
      <c r="N15" s="558"/>
      <c r="O15" s="558"/>
      <c r="P15" s="1260"/>
      <c r="Q15" s="1261"/>
      <c r="R15" s="1260"/>
      <c r="S15" s="1262"/>
      <c r="T15" s="552"/>
      <c r="U15" s="552"/>
    </row>
    <row r="16" spans="2:21" ht="15" customHeight="1">
      <c r="B16" s="557"/>
      <c r="C16" s="558"/>
      <c r="D16" s="558">
        <v>18</v>
      </c>
      <c r="E16" s="558">
        <v>122</v>
      </c>
      <c r="F16" s="558">
        <v>2</v>
      </c>
      <c r="G16" s="1260">
        <f t="shared" si="1"/>
        <v>4392</v>
      </c>
      <c r="H16" s="1261"/>
      <c r="I16" s="562"/>
      <c r="J16" s="561">
        <f t="shared" si="0"/>
        <v>244</v>
      </c>
      <c r="K16" s="557"/>
      <c r="L16" s="558"/>
      <c r="M16" s="558"/>
      <c r="N16" s="558"/>
      <c r="O16" s="558"/>
      <c r="P16" s="1260"/>
      <c r="Q16" s="1261"/>
      <c r="R16" s="1260"/>
      <c r="S16" s="1262"/>
      <c r="T16" s="552"/>
      <c r="U16" s="552"/>
    </row>
    <row r="17" spans="2:21" ht="15" customHeight="1">
      <c r="B17" s="557"/>
      <c r="C17" s="558"/>
      <c r="D17" s="558"/>
      <c r="E17" s="558"/>
      <c r="F17" s="558"/>
      <c r="G17" s="1260"/>
      <c r="H17" s="1261"/>
      <c r="I17" s="562">
        <f>SUM(G4:H17)</f>
        <v>116496</v>
      </c>
      <c r="J17" s="569">
        <f>SUM(J4:J16)</f>
        <v>6472</v>
      </c>
      <c r="K17" s="557"/>
      <c r="L17" s="558"/>
      <c r="M17" s="558"/>
      <c r="N17" s="558"/>
      <c r="O17" s="558"/>
      <c r="P17" s="1260"/>
      <c r="Q17" s="1261"/>
      <c r="R17" s="1299">
        <f>SUM(P4:Q17)</f>
        <v>0</v>
      </c>
      <c r="S17" s="1300"/>
      <c r="T17" s="552"/>
      <c r="U17" s="552"/>
    </row>
    <row r="18" spans="2:21" ht="15" customHeight="1" thickBot="1">
      <c r="B18" s="566"/>
      <c r="C18" s="567"/>
      <c r="D18" s="567"/>
      <c r="E18" s="567"/>
      <c r="F18" s="567"/>
      <c r="G18" s="1266"/>
      <c r="H18" s="1270"/>
      <c r="I18" s="567"/>
      <c r="J18" s="568"/>
      <c r="K18" s="566"/>
      <c r="L18" s="567"/>
      <c r="M18" s="567"/>
      <c r="N18" s="567"/>
      <c r="O18" s="567"/>
      <c r="P18" s="1266"/>
      <c r="Q18" s="1270"/>
      <c r="R18" s="1266"/>
      <c r="S18" s="1267"/>
      <c r="T18" s="552"/>
      <c r="U18" s="552"/>
    </row>
    <row r="19" spans="2:21" ht="15" customHeight="1" thickTop="1">
      <c r="B19" s="557"/>
      <c r="C19" s="558"/>
      <c r="D19" s="558"/>
      <c r="E19" s="558"/>
      <c r="F19" s="558"/>
      <c r="G19" s="1268"/>
      <c r="H19" s="1269"/>
      <c r="I19" s="559"/>
      <c r="J19" s="560"/>
      <c r="K19" s="557"/>
      <c r="L19" s="558"/>
      <c r="M19" s="558"/>
      <c r="N19" s="558"/>
      <c r="O19" s="558"/>
      <c r="P19" s="1268"/>
      <c r="Q19" s="1269"/>
      <c r="R19" s="1268"/>
      <c r="S19" s="1271"/>
      <c r="T19" s="552"/>
      <c r="U19" s="565"/>
    </row>
    <row r="20" spans="2:21" ht="15" customHeight="1">
      <c r="B20" s="557"/>
      <c r="C20" s="558"/>
      <c r="D20" s="558">
        <v>18</v>
      </c>
      <c r="E20" s="558">
        <v>938</v>
      </c>
      <c r="F20" s="558">
        <v>4</v>
      </c>
      <c r="G20" s="1260">
        <f>D20*E20*F20</f>
        <v>67536</v>
      </c>
      <c r="H20" s="1261"/>
      <c r="I20" s="558"/>
      <c r="J20" s="561">
        <f>E20*F20</f>
        <v>3752</v>
      </c>
      <c r="K20" s="557"/>
      <c r="L20" s="558"/>
      <c r="M20" s="558"/>
      <c r="N20" s="558"/>
      <c r="O20" s="558"/>
      <c r="P20" s="1260"/>
      <c r="Q20" s="1261"/>
      <c r="R20" s="1260"/>
      <c r="S20" s="1262"/>
      <c r="T20" s="552"/>
      <c r="U20" s="565"/>
    </row>
    <row r="21" spans="2:21" ht="15" customHeight="1">
      <c r="B21" s="557"/>
      <c r="C21" s="558"/>
      <c r="D21" s="558">
        <v>18</v>
      </c>
      <c r="E21" s="558">
        <v>52</v>
      </c>
      <c r="F21" s="558">
        <v>6</v>
      </c>
      <c r="G21" s="1260">
        <f>D21*E21*F21</f>
        <v>5616</v>
      </c>
      <c r="H21" s="1261"/>
      <c r="I21" s="562"/>
      <c r="J21" s="561">
        <f>E21*F21</f>
        <v>312</v>
      </c>
      <c r="K21" s="557"/>
      <c r="L21" s="558"/>
      <c r="M21" s="558"/>
      <c r="N21" s="558"/>
      <c r="O21" s="558"/>
      <c r="P21" s="1260"/>
      <c r="Q21" s="1261"/>
      <c r="R21" s="1260"/>
      <c r="S21" s="1262"/>
      <c r="T21" s="552"/>
      <c r="U21" s="565"/>
    </row>
    <row r="22" spans="2:21" ht="15" customHeight="1">
      <c r="B22" s="557"/>
      <c r="C22" s="558"/>
      <c r="D22" s="558">
        <v>18</v>
      </c>
      <c r="E22" s="558">
        <v>340</v>
      </c>
      <c r="F22" s="558">
        <v>6</v>
      </c>
      <c r="G22" s="1260">
        <f>D22*E22*F22</f>
        <v>36720</v>
      </c>
      <c r="H22" s="1261"/>
      <c r="I22" s="562"/>
      <c r="J22" s="561">
        <f>E22*F22</f>
        <v>2040</v>
      </c>
      <c r="K22" s="557"/>
      <c r="L22" s="558"/>
      <c r="M22" s="558"/>
      <c r="N22" s="558"/>
      <c r="O22" s="558"/>
      <c r="P22" s="1260"/>
      <c r="Q22" s="1261"/>
      <c r="R22" s="1260"/>
      <c r="S22" s="1262"/>
      <c r="T22" s="552"/>
      <c r="U22" s="565"/>
    </row>
    <row r="23" spans="2:21" ht="15" customHeight="1">
      <c r="B23" s="557"/>
      <c r="C23" s="558"/>
      <c r="D23" s="558">
        <v>18</v>
      </c>
      <c r="E23" s="558">
        <v>478</v>
      </c>
      <c r="F23" s="558">
        <v>3</v>
      </c>
      <c r="G23" s="1260">
        <f>D23*E23*F23</f>
        <v>25812</v>
      </c>
      <c r="H23" s="1261"/>
      <c r="I23" s="562"/>
      <c r="J23" s="561">
        <f>E23*F23</f>
        <v>1434</v>
      </c>
      <c r="K23" s="557"/>
      <c r="L23" s="558"/>
      <c r="M23" s="558"/>
      <c r="N23" s="558"/>
      <c r="O23" s="558"/>
      <c r="P23" s="1260"/>
      <c r="Q23" s="1261"/>
      <c r="R23" s="1260"/>
      <c r="S23" s="1262"/>
      <c r="T23" s="552"/>
      <c r="U23" s="565"/>
    </row>
    <row r="24" spans="2:21" ht="15" customHeight="1">
      <c r="B24" s="557"/>
      <c r="C24" s="558"/>
      <c r="D24" s="558"/>
      <c r="E24" s="558"/>
      <c r="F24" s="558"/>
      <c r="G24" s="1260"/>
      <c r="H24" s="1261"/>
      <c r="I24" s="562"/>
      <c r="J24" s="569"/>
      <c r="K24" s="557"/>
      <c r="L24" s="558"/>
      <c r="M24" s="558"/>
      <c r="N24" s="558"/>
      <c r="O24" s="558"/>
      <c r="P24" s="1260"/>
      <c r="Q24" s="1261"/>
      <c r="R24" s="1260"/>
      <c r="S24" s="1262"/>
      <c r="T24" s="552"/>
      <c r="U24" s="552"/>
    </row>
    <row r="25" spans="2:21" ht="15" customHeight="1">
      <c r="B25" s="563" t="s">
        <v>280</v>
      </c>
      <c r="C25" s="558"/>
      <c r="D25" s="558"/>
      <c r="E25" s="558"/>
      <c r="F25" s="558"/>
      <c r="G25" s="1260"/>
      <c r="H25" s="1261"/>
      <c r="I25" s="562"/>
      <c r="J25" s="569"/>
      <c r="K25" s="563" t="s">
        <v>280</v>
      </c>
      <c r="L25" s="558"/>
      <c r="M25" s="558"/>
      <c r="N25" s="558"/>
      <c r="O25" s="558"/>
      <c r="P25" s="1260"/>
      <c r="Q25" s="1261"/>
      <c r="R25" s="1260"/>
      <c r="S25" s="1262"/>
      <c r="T25" s="552"/>
      <c r="U25" s="1243" t="str">
        <f>'報告書'!AE2</f>
        <v>〇〇市町 - 第 ○○ 号</v>
      </c>
    </row>
    <row r="26" spans="2:21" ht="15" customHeight="1">
      <c r="B26" s="563" t="s">
        <v>278</v>
      </c>
      <c r="C26" s="558">
        <v>4</v>
      </c>
      <c r="D26" s="558"/>
      <c r="E26" s="558"/>
      <c r="F26" s="558"/>
      <c r="G26" s="1260"/>
      <c r="H26" s="1261"/>
      <c r="I26" s="562"/>
      <c r="J26" s="569"/>
      <c r="K26" s="563" t="s">
        <v>278</v>
      </c>
      <c r="L26" s="558">
        <v>4</v>
      </c>
      <c r="M26" s="558"/>
      <c r="N26" s="558"/>
      <c r="O26" s="558"/>
      <c r="P26" s="1260"/>
      <c r="Q26" s="1261"/>
      <c r="R26" s="1260"/>
      <c r="S26" s="1262"/>
      <c r="T26" s="552"/>
      <c r="U26" s="1244"/>
    </row>
    <row r="27" spans="2:21" ht="15" customHeight="1">
      <c r="B27" s="563" t="s">
        <v>279</v>
      </c>
      <c r="C27" s="558"/>
      <c r="D27" s="558"/>
      <c r="E27" s="558"/>
      <c r="F27" s="558"/>
      <c r="G27" s="1260"/>
      <c r="H27" s="1261"/>
      <c r="I27" s="562"/>
      <c r="J27" s="569"/>
      <c r="K27" s="563" t="s">
        <v>279</v>
      </c>
      <c r="L27" s="558"/>
      <c r="M27" s="558"/>
      <c r="N27" s="558"/>
      <c r="O27" s="558"/>
      <c r="P27" s="1260"/>
      <c r="Q27" s="1261"/>
      <c r="R27" s="1260"/>
      <c r="S27" s="1262"/>
      <c r="T27" s="552"/>
      <c r="U27" s="1244"/>
    </row>
    <row r="28" spans="2:21" ht="15" customHeight="1">
      <c r="B28" s="557"/>
      <c r="C28" s="558"/>
      <c r="D28" s="558"/>
      <c r="E28" s="558"/>
      <c r="F28" s="558"/>
      <c r="G28" s="1260"/>
      <c r="H28" s="1261"/>
      <c r="I28" s="562"/>
      <c r="J28" s="569"/>
      <c r="K28" s="557"/>
      <c r="L28" s="558"/>
      <c r="M28" s="558"/>
      <c r="N28" s="558"/>
      <c r="O28" s="558"/>
      <c r="P28" s="1260"/>
      <c r="Q28" s="1261"/>
      <c r="R28" s="1260"/>
      <c r="S28" s="1262"/>
      <c r="T28" s="552"/>
      <c r="U28" s="1244"/>
    </row>
    <row r="29" spans="2:21" ht="15" customHeight="1">
      <c r="B29" s="557"/>
      <c r="C29" s="558"/>
      <c r="D29" s="558"/>
      <c r="E29" s="558"/>
      <c r="F29" s="558"/>
      <c r="G29" s="1260"/>
      <c r="H29" s="1261"/>
      <c r="I29" s="562"/>
      <c r="J29" s="569"/>
      <c r="K29" s="557"/>
      <c r="L29" s="558"/>
      <c r="M29" s="558"/>
      <c r="N29" s="558"/>
      <c r="O29" s="558"/>
      <c r="P29" s="1260"/>
      <c r="Q29" s="1261"/>
      <c r="R29" s="1260"/>
      <c r="S29" s="1262"/>
      <c r="T29" s="552"/>
      <c r="U29" s="1244"/>
    </row>
    <row r="30" spans="2:21" ht="15" customHeight="1">
      <c r="B30" s="557"/>
      <c r="C30" s="558"/>
      <c r="D30" s="558"/>
      <c r="E30" s="558"/>
      <c r="F30" s="558"/>
      <c r="G30" s="1260"/>
      <c r="H30" s="1261"/>
      <c r="I30" s="562"/>
      <c r="J30" s="569"/>
      <c r="K30" s="557"/>
      <c r="L30" s="558"/>
      <c r="M30" s="558"/>
      <c r="N30" s="558"/>
      <c r="O30" s="558"/>
      <c r="P30" s="1260"/>
      <c r="Q30" s="1261"/>
      <c r="R30" s="1260"/>
      <c r="S30" s="1262"/>
      <c r="T30" s="552"/>
      <c r="U30" s="1244"/>
    </row>
    <row r="31" spans="2:21" ht="15" customHeight="1">
      <c r="B31" s="557"/>
      <c r="C31" s="558"/>
      <c r="D31" s="558"/>
      <c r="E31" s="558"/>
      <c r="F31" s="558"/>
      <c r="G31" s="1260"/>
      <c r="H31" s="1261"/>
      <c r="I31" s="562"/>
      <c r="J31" s="569"/>
      <c r="K31" s="557"/>
      <c r="L31" s="558"/>
      <c r="M31" s="558"/>
      <c r="N31" s="558"/>
      <c r="O31" s="558"/>
      <c r="P31" s="1260"/>
      <c r="Q31" s="1261"/>
      <c r="R31" s="1260"/>
      <c r="S31" s="1262"/>
      <c r="T31" s="552"/>
      <c r="U31" s="1244"/>
    </row>
    <row r="32" spans="2:21" ht="15" customHeight="1">
      <c r="B32" s="557"/>
      <c r="C32" s="558"/>
      <c r="D32" s="558"/>
      <c r="E32" s="558"/>
      <c r="F32" s="558"/>
      <c r="G32" s="1260"/>
      <c r="H32" s="1261"/>
      <c r="I32" s="562"/>
      <c r="J32" s="569"/>
      <c r="K32" s="557"/>
      <c r="L32" s="558"/>
      <c r="M32" s="558"/>
      <c r="N32" s="558"/>
      <c r="O32" s="558"/>
      <c r="P32" s="1260"/>
      <c r="Q32" s="1261"/>
      <c r="R32" s="1260"/>
      <c r="S32" s="1262"/>
      <c r="T32" s="552"/>
      <c r="U32" s="1244"/>
    </row>
    <row r="33" spans="2:21" ht="15" customHeight="1">
      <c r="B33" s="557"/>
      <c r="C33" s="558"/>
      <c r="D33" s="558"/>
      <c r="E33" s="558"/>
      <c r="F33" s="558"/>
      <c r="G33" s="1260"/>
      <c r="H33" s="1261"/>
      <c r="I33" s="562">
        <f>SUM(G20:H33)</f>
        <v>135684</v>
      </c>
      <c r="J33" s="569">
        <f>SUM(J20:J32)</f>
        <v>7538</v>
      </c>
      <c r="K33" s="557"/>
      <c r="L33" s="558"/>
      <c r="M33" s="558"/>
      <c r="N33" s="558"/>
      <c r="O33" s="558"/>
      <c r="P33" s="1260"/>
      <c r="Q33" s="1261"/>
      <c r="R33" s="1299">
        <f>SUM(P20:Q33)</f>
        <v>0</v>
      </c>
      <c r="S33" s="1300"/>
      <c r="T33" s="552"/>
      <c r="U33" s="1244"/>
    </row>
    <row r="34" spans="2:21" ht="15" customHeight="1">
      <c r="B34" s="541"/>
      <c r="C34" s="570"/>
      <c r="D34" s="570"/>
      <c r="E34" s="570"/>
      <c r="F34" s="570"/>
      <c r="G34" s="1263"/>
      <c r="H34" s="1264"/>
      <c r="I34" s="570"/>
      <c r="J34" s="571"/>
      <c r="K34" s="541"/>
      <c r="L34" s="570"/>
      <c r="M34" s="570"/>
      <c r="N34" s="570"/>
      <c r="O34" s="570"/>
      <c r="P34" s="1263"/>
      <c r="Q34" s="1264"/>
      <c r="R34" s="1263"/>
      <c r="S34" s="1265"/>
      <c r="T34" s="552"/>
      <c r="U34" s="1245"/>
    </row>
  </sheetData>
  <sheetProtection/>
  <mergeCells count="102">
    <mergeCell ref="B1:J1"/>
    <mergeCell ref="K1:S1"/>
    <mergeCell ref="G2:H2"/>
    <mergeCell ref="G3:H3"/>
    <mergeCell ref="G8:H8"/>
    <mergeCell ref="G4:H4"/>
    <mergeCell ref="G6:H6"/>
    <mergeCell ref="G7:H7"/>
    <mergeCell ref="G5:H5"/>
    <mergeCell ref="P8:Q8"/>
    <mergeCell ref="G13:H13"/>
    <mergeCell ref="G14:H14"/>
    <mergeCell ref="G15:H15"/>
    <mergeCell ref="G16:H16"/>
    <mergeCell ref="G9:H9"/>
    <mergeCell ref="G10:H10"/>
    <mergeCell ref="G11:H11"/>
    <mergeCell ref="G12:H12"/>
    <mergeCell ref="G21:H21"/>
    <mergeCell ref="G22:H22"/>
    <mergeCell ref="G23:H23"/>
    <mergeCell ref="G24:H24"/>
    <mergeCell ref="G17:H17"/>
    <mergeCell ref="G18:H18"/>
    <mergeCell ref="G19:H19"/>
    <mergeCell ref="G20:H20"/>
    <mergeCell ref="G29:H29"/>
    <mergeCell ref="G30:H30"/>
    <mergeCell ref="G31:H31"/>
    <mergeCell ref="G32:H32"/>
    <mergeCell ref="G25:H25"/>
    <mergeCell ref="G26:H26"/>
    <mergeCell ref="G27:H27"/>
    <mergeCell ref="G28:H28"/>
    <mergeCell ref="G33:H33"/>
    <mergeCell ref="G34:H34"/>
    <mergeCell ref="P2:Q2"/>
    <mergeCell ref="R2:S2"/>
    <mergeCell ref="P3:Q3"/>
    <mergeCell ref="R3:S3"/>
    <mergeCell ref="P4:Q4"/>
    <mergeCell ref="R4:S4"/>
    <mergeCell ref="P5:Q5"/>
    <mergeCell ref="R5:S5"/>
    <mergeCell ref="R8:S8"/>
    <mergeCell ref="P9:Q9"/>
    <mergeCell ref="R9:S9"/>
    <mergeCell ref="P6:Q6"/>
    <mergeCell ref="R6:S6"/>
    <mergeCell ref="P7:Q7"/>
    <mergeCell ref="R7:S7"/>
    <mergeCell ref="P12:Q12"/>
    <mergeCell ref="R12:S12"/>
    <mergeCell ref="P13:Q13"/>
    <mergeCell ref="R13:S13"/>
    <mergeCell ref="P10:Q10"/>
    <mergeCell ref="R10:S10"/>
    <mergeCell ref="P11:Q11"/>
    <mergeCell ref="R11:S11"/>
    <mergeCell ref="P16:Q16"/>
    <mergeCell ref="R16:S16"/>
    <mergeCell ref="P17:Q17"/>
    <mergeCell ref="R17:S17"/>
    <mergeCell ref="P14:Q14"/>
    <mergeCell ref="R14:S14"/>
    <mergeCell ref="P15:Q15"/>
    <mergeCell ref="R15:S15"/>
    <mergeCell ref="P20:Q20"/>
    <mergeCell ref="R20:S20"/>
    <mergeCell ref="P21:Q21"/>
    <mergeCell ref="R21:S21"/>
    <mergeCell ref="P18:Q18"/>
    <mergeCell ref="R18:S18"/>
    <mergeCell ref="P19:Q19"/>
    <mergeCell ref="R19:S19"/>
    <mergeCell ref="P24:Q24"/>
    <mergeCell ref="R24:S24"/>
    <mergeCell ref="P25:Q25"/>
    <mergeCell ref="R25:S25"/>
    <mergeCell ref="P22:Q22"/>
    <mergeCell ref="R22:S22"/>
    <mergeCell ref="P23:Q23"/>
    <mergeCell ref="R23:S23"/>
    <mergeCell ref="R31:S31"/>
    <mergeCell ref="P28:Q28"/>
    <mergeCell ref="R28:S28"/>
    <mergeCell ref="P29:Q29"/>
    <mergeCell ref="R29:S29"/>
    <mergeCell ref="P26:Q26"/>
    <mergeCell ref="R26:S26"/>
    <mergeCell ref="P27:Q27"/>
    <mergeCell ref="R27:S27"/>
    <mergeCell ref="U25:U34"/>
    <mergeCell ref="P34:Q34"/>
    <mergeCell ref="R34:S34"/>
    <mergeCell ref="P32:Q32"/>
    <mergeCell ref="R32:S32"/>
    <mergeCell ref="P33:Q33"/>
    <mergeCell ref="R33:S33"/>
    <mergeCell ref="P30:Q30"/>
    <mergeCell ref="R30:S30"/>
    <mergeCell ref="P31:Q31"/>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B1:U34"/>
  <sheetViews>
    <sheetView view="pageBreakPreview" zoomScaleNormal="75" zoomScaleSheetLayoutView="100" zoomScalePageLayoutView="0" workbookViewId="0" topLeftCell="A1">
      <selection activeCell="J10" sqref="J10"/>
    </sheetView>
  </sheetViews>
  <sheetFormatPr defaultColWidth="6.140625" defaultRowHeight="12"/>
  <cols>
    <col min="1" max="1" width="2.28125" style="532" customWidth="1"/>
    <col min="2" max="2" width="4.57421875" style="532" customWidth="1"/>
    <col min="3" max="3" width="4.00390625" style="532" customWidth="1"/>
    <col min="4" max="5" width="9.28125" style="532" customWidth="1"/>
    <col min="6" max="6" width="6.7109375" style="532" customWidth="1"/>
    <col min="7" max="7" width="9.28125" style="532" customWidth="1"/>
    <col min="8" max="8" width="5.8515625" style="532" customWidth="1"/>
    <col min="9" max="9" width="10.7109375" style="532" customWidth="1"/>
    <col min="10" max="10" width="10.140625" style="532" customWidth="1"/>
    <col min="11" max="11" width="4.57421875" style="532" customWidth="1"/>
    <col min="12" max="12" width="4.00390625" style="532" customWidth="1"/>
    <col min="13" max="14" width="9.28125" style="532" customWidth="1"/>
    <col min="15" max="15" width="6.7109375" style="532" customWidth="1"/>
    <col min="16" max="16" width="9.28125" style="532" customWidth="1"/>
    <col min="17" max="17" width="5.8515625" style="532" customWidth="1"/>
    <col min="18" max="18" width="11.00390625" style="532" customWidth="1"/>
    <col min="19" max="19" width="10.140625" style="532" customWidth="1"/>
    <col min="20" max="20" width="0.9921875" style="532" customWidth="1"/>
    <col min="21" max="21" width="4.7109375" style="532" customWidth="1"/>
    <col min="22" max="16384" width="6.140625" style="532" customWidth="1"/>
  </cols>
  <sheetData>
    <row r="1" spans="2:19" ht="15" customHeight="1">
      <c r="B1" s="1294" t="s">
        <v>268</v>
      </c>
      <c r="C1" s="1295"/>
      <c r="D1" s="1295"/>
      <c r="E1" s="1295"/>
      <c r="F1" s="1295"/>
      <c r="G1" s="1295"/>
      <c r="H1" s="1295"/>
      <c r="I1" s="1295"/>
      <c r="J1" s="1295"/>
      <c r="K1" s="1294" t="s">
        <v>269</v>
      </c>
      <c r="L1" s="1295"/>
      <c r="M1" s="1295"/>
      <c r="N1" s="1295"/>
      <c r="O1" s="1295"/>
      <c r="P1" s="1295"/>
      <c r="Q1" s="1295"/>
      <c r="R1" s="1295"/>
      <c r="S1" s="1296"/>
    </row>
    <row r="2" spans="2:19" ht="15" customHeight="1" thickBot="1">
      <c r="B2" s="553" t="s">
        <v>270</v>
      </c>
      <c r="C2" s="554" t="s">
        <v>271</v>
      </c>
      <c r="D2" s="554" t="s">
        <v>272</v>
      </c>
      <c r="E2" s="554" t="s">
        <v>273</v>
      </c>
      <c r="F2" s="554" t="s">
        <v>274</v>
      </c>
      <c r="G2" s="1297" t="s">
        <v>329</v>
      </c>
      <c r="H2" s="1298"/>
      <c r="I2" s="555" t="s">
        <v>415</v>
      </c>
      <c r="J2" s="556" t="s">
        <v>496</v>
      </c>
      <c r="K2" s="553" t="s">
        <v>270</v>
      </c>
      <c r="L2" s="554" t="s">
        <v>271</v>
      </c>
      <c r="M2" s="554" t="s">
        <v>275</v>
      </c>
      <c r="N2" s="554" t="s">
        <v>276</v>
      </c>
      <c r="O2" s="554" t="s">
        <v>274</v>
      </c>
      <c r="P2" s="1297" t="s">
        <v>330</v>
      </c>
      <c r="Q2" s="1298"/>
      <c r="R2" s="1281" t="s">
        <v>416</v>
      </c>
      <c r="S2" s="1282"/>
    </row>
    <row r="3" spans="2:19" ht="15" customHeight="1" thickTop="1">
      <c r="B3" s="557"/>
      <c r="C3" s="558"/>
      <c r="D3" s="558"/>
      <c r="E3" s="558"/>
      <c r="F3" s="558"/>
      <c r="G3" s="1268"/>
      <c r="H3" s="1269"/>
      <c r="I3" s="559"/>
      <c r="J3" s="560"/>
      <c r="K3" s="557"/>
      <c r="L3" s="558"/>
      <c r="M3" s="558"/>
      <c r="N3" s="558"/>
      <c r="O3" s="558"/>
      <c r="P3" s="1268"/>
      <c r="Q3" s="1269"/>
      <c r="R3" s="1268"/>
      <c r="S3" s="1271"/>
    </row>
    <row r="4" spans="2:19" ht="15" customHeight="1">
      <c r="B4" s="557"/>
      <c r="C4" s="558"/>
      <c r="D4" s="558">
        <v>15</v>
      </c>
      <c r="E4" s="558">
        <v>100</v>
      </c>
      <c r="F4" s="558">
        <v>2</v>
      </c>
      <c r="G4" s="1260">
        <f aca="true" t="shared" si="0" ref="G4:G16">D4*E4*F4</f>
        <v>3000</v>
      </c>
      <c r="H4" s="1261"/>
      <c r="I4" s="558"/>
      <c r="J4" s="561">
        <f>E4*F4</f>
        <v>200</v>
      </c>
      <c r="K4" s="557"/>
      <c r="L4" s="558"/>
      <c r="M4" s="558"/>
      <c r="N4" s="558"/>
      <c r="O4" s="558"/>
      <c r="P4" s="1260"/>
      <c r="Q4" s="1261"/>
      <c r="R4" s="1260"/>
      <c r="S4" s="1262"/>
    </row>
    <row r="5" spans="2:19" ht="15" customHeight="1">
      <c r="B5" s="557"/>
      <c r="C5" s="558"/>
      <c r="D5" s="558">
        <v>15</v>
      </c>
      <c r="E5" s="558">
        <v>55</v>
      </c>
      <c r="F5" s="558">
        <v>6</v>
      </c>
      <c r="G5" s="1260">
        <f t="shared" si="0"/>
        <v>4950</v>
      </c>
      <c r="H5" s="1261"/>
      <c r="I5" s="562"/>
      <c r="J5" s="561">
        <f aca="true" t="shared" si="1" ref="J5:J16">E5*F5</f>
        <v>330</v>
      </c>
      <c r="K5" s="557"/>
      <c r="L5" s="558"/>
      <c r="M5" s="558"/>
      <c r="N5" s="558"/>
      <c r="O5" s="558"/>
      <c r="P5" s="1260"/>
      <c r="Q5" s="1261"/>
      <c r="R5" s="1260"/>
      <c r="S5" s="1262"/>
    </row>
    <row r="6" spans="2:19" ht="15" customHeight="1">
      <c r="B6" s="557"/>
      <c r="C6" s="558"/>
      <c r="D6" s="558">
        <v>15</v>
      </c>
      <c r="E6" s="558">
        <v>107</v>
      </c>
      <c r="F6" s="558">
        <v>6</v>
      </c>
      <c r="G6" s="1260">
        <f t="shared" si="0"/>
        <v>9630</v>
      </c>
      <c r="H6" s="1261"/>
      <c r="I6" s="562"/>
      <c r="J6" s="561">
        <f t="shared" si="1"/>
        <v>642</v>
      </c>
      <c r="K6" s="557"/>
      <c r="L6" s="558"/>
      <c r="M6" s="558"/>
      <c r="N6" s="558"/>
      <c r="O6" s="558"/>
      <c r="P6" s="1260"/>
      <c r="Q6" s="1261"/>
      <c r="R6" s="1260"/>
      <c r="S6" s="1262"/>
    </row>
    <row r="7" spans="2:19" ht="15" customHeight="1">
      <c r="B7" s="557"/>
      <c r="C7" s="558"/>
      <c r="D7" s="558">
        <v>15</v>
      </c>
      <c r="E7" s="558">
        <v>127</v>
      </c>
      <c r="F7" s="558">
        <v>3</v>
      </c>
      <c r="G7" s="1260">
        <f t="shared" si="0"/>
        <v>5715</v>
      </c>
      <c r="H7" s="1261"/>
      <c r="I7" s="562"/>
      <c r="J7" s="561">
        <f t="shared" si="1"/>
        <v>381</v>
      </c>
      <c r="K7" s="557"/>
      <c r="L7" s="558"/>
      <c r="M7" s="558"/>
      <c r="N7" s="558"/>
      <c r="O7" s="558"/>
      <c r="P7" s="1260"/>
      <c r="Q7" s="1261"/>
      <c r="R7" s="1260"/>
      <c r="S7" s="1262"/>
    </row>
    <row r="8" spans="2:21" ht="15" customHeight="1">
      <c r="B8" s="557"/>
      <c r="C8" s="558"/>
      <c r="D8" s="558">
        <v>15</v>
      </c>
      <c r="E8" s="558">
        <v>182</v>
      </c>
      <c r="F8" s="558">
        <v>2</v>
      </c>
      <c r="G8" s="1260">
        <f t="shared" si="0"/>
        <v>5460</v>
      </c>
      <c r="H8" s="1261"/>
      <c r="I8" s="562"/>
      <c r="J8" s="561">
        <f t="shared" si="1"/>
        <v>364</v>
      </c>
      <c r="K8" s="557"/>
      <c r="L8" s="558"/>
      <c r="M8" s="558"/>
      <c r="N8" s="558"/>
      <c r="O8" s="558"/>
      <c r="P8" s="1260"/>
      <c r="Q8" s="1261"/>
      <c r="R8" s="1260"/>
      <c r="S8" s="1262"/>
      <c r="T8" s="552"/>
      <c r="U8" s="552"/>
    </row>
    <row r="9" spans="2:21" ht="15" customHeight="1">
      <c r="B9" s="563" t="s">
        <v>277</v>
      </c>
      <c r="C9" s="558"/>
      <c r="D9" s="558">
        <v>15</v>
      </c>
      <c r="E9" s="558">
        <v>190</v>
      </c>
      <c r="F9" s="558">
        <v>2</v>
      </c>
      <c r="G9" s="1260">
        <f t="shared" si="0"/>
        <v>5700</v>
      </c>
      <c r="H9" s="1261"/>
      <c r="I9" s="562"/>
      <c r="J9" s="561">
        <f t="shared" si="1"/>
        <v>380</v>
      </c>
      <c r="K9" s="563" t="s">
        <v>277</v>
      </c>
      <c r="L9" s="558"/>
      <c r="M9" s="558"/>
      <c r="N9" s="558"/>
      <c r="O9" s="558"/>
      <c r="P9" s="1260"/>
      <c r="Q9" s="1261"/>
      <c r="R9" s="1260"/>
      <c r="S9" s="1262"/>
      <c r="T9" s="552"/>
      <c r="U9" s="552"/>
    </row>
    <row r="10" spans="2:21" ht="15" customHeight="1">
      <c r="B10" s="563" t="s">
        <v>278</v>
      </c>
      <c r="C10" s="558">
        <v>5</v>
      </c>
      <c r="D10" s="558">
        <v>15</v>
      </c>
      <c r="E10" s="558">
        <v>98</v>
      </c>
      <c r="F10" s="558">
        <v>6</v>
      </c>
      <c r="G10" s="1260">
        <f t="shared" si="0"/>
        <v>8820</v>
      </c>
      <c r="H10" s="1261"/>
      <c r="I10" s="562"/>
      <c r="J10" s="561">
        <f t="shared" si="1"/>
        <v>588</v>
      </c>
      <c r="K10" s="563" t="s">
        <v>278</v>
      </c>
      <c r="L10" s="558">
        <v>5</v>
      </c>
      <c r="M10" s="558"/>
      <c r="N10" s="558"/>
      <c r="O10" s="558"/>
      <c r="P10" s="1260"/>
      <c r="Q10" s="1261"/>
      <c r="R10" s="1260"/>
      <c r="S10" s="1262"/>
      <c r="T10" s="552"/>
      <c r="U10" s="552"/>
    </row>
    <row r="11" spans="2:21" ht="15" customHeight="1">
      <c r="B11" s="563" t="s">
        <v>279</v>
      </c>
      <c r="C11" s="558"/>
      <c r="D11" s="558">
        <v>15</v>
      </c>
      <c r="E11" s="558">
        <v>437</v>
      </c>
      <c r="F11" s="558">
        <v>3</v>
      </c>
      <c r="G11" s="1260">
        <f t="shared" si="0"/>
        <v>19665</v>
      </c>
      <c r="H11" s="1261"/>
      <c r="I11" s="562"/>
      <c r="J11" s="561">
        <f t="shared" si="1"/>
        <v>1311</v>
      </c>
      <c r="K11" s="563" t="s">
        <v>279</v>
      </c>
      <c r="L11" s="558"/>
      <c r="M11" s="558"/>
      <c r="N11" s="558"/>
      <c r="O11" s="558"/>
      <c r="P11" s="1260"/>
      <c r="Q11" s="1261"/>
      <c r="R11" s="1260"/>
      <c r="S11" s="1262"/>
      <c r="T11" s="552"/>
      <c r="U11" s="552"/>
    </row>
    <row r="12" spans="2:21" ht="15" customHeight="1">
      <c r="B12" s="557"/>
      <c r="C12" s="558"/>
      <c r="D12" s="558">
        <v>15</v>
      </c>
      <c r="E12" s="558">
        <v>361</v>
      </c>
      <c r="F12" s="558">
        <v>2</v>
      </c>
      <c r="G12" s="1260">
        <f t="shared" si="0"/>
        <v>10830</v>
      </c>
      <c r="H12" s="1261"/>
      <c r="I12" s="562"/>
      <c r="J12" s="561">
        <f t="shared" si="1"/>
        <v>722</v>
      </c>
      <c r="K12" s="557"/>
      <c r="L12" s="558"/>
      <c r="M12" s="558"/>
      <c r="N12" s="558"/>
      <c r="O12" s="558"/>
      <c r="P12" s="1260"/>
      <c r="Q12" s="1261"/>
      <c r="R12" s="1260"/>
      <c r="S12" s="1262"/>
      <c r="T12" s="552"/>
      <c r="U12" s="552"/>
    </row>
    <row r="13" spans="2:21" ht="15" customHeight="1">
      <c r="B13" s="557"/>
      <c r="C13" s="558"/>
      <c r="D13" s="558">
        <v>15</v>
      </c>
      <c r="E13" s="558">
        <v>70</v>
      </c>
      <c r="F13" s="558">
        <v>2</v>
      </c>
      <c r="G13" s="1260">
        <f t="shared" si="0"/>
        <v>2100</v>
      </c>
      <c r="H13" s="1261"/>
      <c r="I13" s="562"/>
      <c r="J13" s="561">
        <f t="shared" si="1"/>
        <v>140</v>
      </c>
      <c r="K13" s="557"/>
      <c r="L13" s="558"/>
      <c r="M13" s="558"/>
      <c r="N13" s="558"/>
      <c r="O13" s="558"/>
      <c r="P13" s="1260"/>
      <c r="Q13" s="1261"/>
      <c r="R13" s="1260"/>
      <c r="S13" s="1262"/>
      <c r="T13" s="552"/>
      <c r="U13" s="552"/>
    </row>
    <row r="14" spans="2:21" ht="15" customHeight="1">
      <c r="B14" s="557"/>
      <c r="C14" s="558"/>
      <c r="D14" s="558">
        <v>15</v>
      </c>
      <c r="E14" s="558">
        <v>125</v>
      </c>
      <c r="F14" s="558">
        <v>6</v>
      </c>
      <c r="G14" s="1260">
        <f t="shared" si="0"/>
        <v>11250</v>
      </c>
      <c r="H14" s="1261"/>
      <c r="I14" s="562"/>
      <c r="J14" s="561">
        <f t="shared" si="1"/>
        <v>750</v>
      </c>
      <c r="K14" s="557"/>
      <c r="L14" s="558"/>
      <c r="M14" s="558"/>
      <c r="N14" s="558"/>
      <c r="O14" s="558"/>
      <c r="P14" s="1260"/>
      <c r="Q14" s="1261"/>
      <c r="R14" s="1260"/>
      <c r="S14" s="1262"/>
      <c r="T14" s="552"/>
      <c r="U14" s="552"/>
    </row>
    <row r="15" spans="2:21" ht="15" customHeight="1">
      <c r="B15" s="557"/>
      <c r="C15" s="558"/>
      <c r="D15" s="558">
        <v>15</v>
      </c>
      <c r="E15" s="558">
        <v>70</v>
      </c>
      <c r="F15" s="558">
        <v>6</v>
      </c>
      <c r="G15" s="1260">
        <f t="shared" si="0"/>
        <v>6300</v>
      </c>
      <c r="H15" s="1261"/>
      <c r="I15" s="562"/>
      <c r="J15" s="561">
        <f t="shared" si="1"/>
        <v>420</v>
      </c>
      <c r="K15" s="557"/>
      <c r="L15" s="558"/>
      <c r="M15" s="558"/>
      <c r="N15" s="558"/>
      <c r="O15" s="558"/>
      <c r="P15" s="1260"/>
      <c r="Q15" s="1261"/>
      <c r="R15" s="1260"/>
      <c r="S15" s="1262"/>
      <c r="T15" s="552"/>
      <c r="U15" s="552"/>
    </row>
    <row r="16" spans="2:21" ht="15" customHeight="1">
      <c r="B16" s="557"/>
      <c r="C16" s="558"/>
      <c r="D16" s="558">
        <v>15</v>
      </c>
      <c r="E16" s="558">
        <v>122</v>
      </c>
      <c r="F16" s="558">
        <v>2</v>
      </c>
      <c r="G16" s="1260">
        <f t="shared" si="0"/>
        <v>3660</v>
      </c>
      <c r="H16" s="1261"/>
      <c r="I16" s="562"/>
      <c r="J16" s="561">
        <f t="shared" si="1"/>
        <v>244</v>
      </c>
      <c r="K16" s="557"/>
      <c r="L16" s="558"/>
      <c r="M16" s="558"/>
      <c r="N16" s="558"/>
      <c r="O16" s="558"/>
      <c r="P16" s="1260"/>
      <c r="Q16" s="1261"/>
      <c r="R16" s="1260"/>
      <c r="S16" s="1262"/>
      <c r="T16" s="552"/>
      <c r="U16" s="552"/>
    </row>
    <row r="17" spans="2:21" ht="15" customHeight="1">
      <c r="B17" s="557"/>
      <c r="C17" s="558"/>
      <c r="D17" s="558"/>
      <c r="E17" s="558"/>
      <c r="F17" s="558"/>
      <c r="G17" s="1260"/>
      <c r="H17" s="1261"/>
      <c r="I17" s="562">
        <f>SUM(G4:H17)</f>
        <v>97080</v>
      </c>
      <c r="J17" s="569">
        <f>SUM(J4:J16)</f>
        <v>6472</v>
      </c>
      <c r="K17" s="557"/>
      <c r="L17" s="558"/>
      <c r="M17" s="558"/>
      <c r="N17" s="558"/>
      <c r="O17" s="558"/>
      <c r="P17" s="1260"/>
      <c r="Q17" s="1261"/>
      <c r="R17" s="1299">
        <f>SUM(P4:Q17)</f>
        <v>0</v>
      </c>
      <c r="S17" s="1300"/>
      <c r="T17" s="552"/>
      <c r="U17" s="552"/>
    </row>
    <row r="18" spans="2:21" ht="15" customHeight="1" thickBot="1">
      <c r="B18" s="566"/>
      <c r="C18" s="567"/>
      <c r="D18" s="567"/>
      <c r="E18" s="567"/>
      <c r="F18" s="567"/>
      <c r="G18" s="1266"/>
      <c r="H18" s="1270"/>
      <c r="I18" s="567"/>
      <c r="J18" s="568"/>
      <c r="K18" s="566"/>
      <c r="L18" s="567"/>
      <c r="M18" s="567"/>
      <c r="N18" s="567"/>
      <c r="O18" s="567"/>
      <c r="P18" s="1266"/>
      <c r="Q18" s="1270"/>
      <c r="R18" s="1266"/>
      <c r="S18" s="1267"/>
      <c r="T18" s="552"/>
      <c r="U18" s="552"/>
    </row>
    <row r="19" spans="2:21" ht="15" customHeight="1" thickTop="1">
      <c r="B19" s="557"/>
      <c r="C19" s="558"/>
      <c r="D19" s="558"/>
      <c r="E19" s="558"/>
      <c r="F19" s="558"/>
      <c r="G19" s="1268"/>
      <c r="H19" s="1269"/>
      <c r="I19" s="559"/>
      <c r="J19" s="560"/>
      <c r="K19" s="557"/>
      <c r="L19" s="558"/>
      <c r="M19" s="558"/>
      <c r="N19" s="558"/>
      <c r="O19" s="558"/>
      <c r="P19" s="1268"/>
      <c r="Q19" s="1269"/>
      <c r="R19" s="1268"/>
      <c r="S19" s="1271"/>
      <c r="T19" s="552"/>
      <c r="U19" s="565"/>
    </row>
    <row r="20" spans="2:21" ht="15" customHeight="1">
      <c r="B20" s="557"/>
      <c r="C20" s="558"/>
      <c r="D20" s="558">
        <v>15</v>
      </c>
      <c r="E20" s="558">
        <v>938</v>
      </c>
      <c r="F20" s="558">
        <v>4</v>
      </c>
      <c r="G20" s="1260">
        <f>D20*E20*F20</f>
        <v>56280</v>
      </c>
      <c r="H20" s="1261"/>
      <c r="I20" s="558"/>
      <c r="J20" s="561">
        <f>E20*F20</f>
        <v>3752</v>
      </c>
      <c r="K20" s="557"/>
      <c r="L20" s="558"/>
      <c r="M20" s="558"/>
      <c r="N20" s="558"/>
      <c r="O20" s="558"/>
      <c r="P20" s="1260"/>
      <c r="Q20" s="1261"/>
      <c r="R20" s="1260"/>
      <c r="S20" s="1262"/>
      <c r="T20" s="552"/>
      <c r="U20" s="565"/>
    </row>
    <row r="21" spans="2:21" ht="15" customHeight="1">
      <c r="B21" s="557"/>
      <c r="C21" s="558"/>
      <c r="D21" s="558">
        <v>15</v>
      </c>
      <c r="E21" s="558">
        <v>52</v>
      </c>
      <c r="F21" s="558">
        <v>6</v>
      </c>
      <c r="G21" s="1260">
        <f>D21*E21*F21</f>
        <v>4680</v>
      </c>
      <c r="H21" s="1261"/>
      <c r="I21" s="562"/>
      <c r="J21" s="561">
        <f>E21*F21</f>
        <v>312</v>
      </c>
      <c r="K21" s="557"/>
      <c r="L21" s="558"/>
      <c r="M21" s="558"/>
      <c r="N21" s="558"/>
      <c r="O21" s="558"/>
      <c r="P21" s="1260"/>
      <c r="Q21" s="1261"/>
      <c r="R21" s="1260"/>
      <c r="S21" s="1262"/>
      <c r="T21" s="552"/>
      <c r="U21" s="565"/>
    </row>
    <row r="22" spans="2:21" ht="15" customHeight="1">
      <c r="B22" s="557"/>
      <c r="C22" s="558"/>
      <c r="D22" s="558">
        <v>15</v>
      </c>
      <c r="E22" s="558">
        <v>340</v>
      </c>
      <c r="F22" s="558">
        <v>6</v>
      </c>
      <c r="G22" s="1260">
        <f>D22*E22*F22</f>
        <v>30600</v>
      </c>
      <c r="H22" s="1261"/>
      <c r="I22" s="562"/>
      <c r="J22" s="561">
        <f>E22*F22</f>
        <v>2040</v>
      </c>
      <c r="K22" s="557"/>
      <c r="L22" s="558"/>
      <c r="M22" s="558"/>
      <c r="N22" s="558"/>
      <c r="O22" s="558"/>
      <c r="P22" s="1260"/>
      <c r="Q22" s="1261"/>
      <c r="R22" s="1260"/>
      <c r="S22" s="1262"/>
      <c r="T22" s="552"/>
      <c r="U22" s="565"/>
    </row>
    <row r="23" spans="2:21" ht="15" customHeight="1">
      <c r="B23" s="557"/>
      <c r="C23" s="558"/>
      <c r="D23" s="558">
        <v>15</v>
      </c>
      <c r="E23" s="558">
        <v>478</v>
      </c>
      <c r="F23" s="558">
        <v>3</v>
      </c>
      <c r="G23" s="1260">
        <f>D23*E23*F23</f>
        <v>21510</v>
      </c>
      <c r="H23" s="1261"/>
      <c r="I23" s="562"/>
      <c r="J23" s="561">
        <f>E23*F23</f>
        <v>1434</v>
      </c>
      <c r="K23" s="557"/>
      <c r="L23" s="558"/>
      <c r="M23" s="558"/>
      <c r="N23" s="558"/>
      <c r="O23" s="558"/>
      <c r="P23" s="1260"/>
      <c r="Q23" s="1261"/>
      <c r="R23" s="1260"/>
      <c r="S23" s="1262"/>
      <c r="T23" s="552"/>
      <c r="U23" s="565"/>
    </row>
    <row r="24" spans="2:21" ht="15" customHeight="1">
      <c r="B24" s="557"/>
      <c r="C24" s="558"/>
      <c r="D24" s="558"/>
      <c r="E24" s="558"/>
      <c r="F24" s="558"/>
      <c r="G24" s="1260"/>
      <c r="H24" s="1261"/>
      <c r="I24" s="562"/>
      <c r="J24" s="569"/>
      <c r="K24" s="557"/>
      <c r="L24" s="558"/>
      <c r="M24" s="558"/>
      <c r="N24" s="558"/>
      <c r="O24" s="558"/>
      <c r="P24" s="1260"/>
      <c r="Q24" s="1261"/>
      <c r="R24" s="1260"/>
      <c r="S24" s="1262"/>
      <c r="T24" s="552"/>
      <c r="U24" s="552"/>
    </row>
    <row r="25" spans="2:21" ht="15" customHeight="1">
      <c r="B25" s="563" t="s">
        <v>280</v>
      </c>
      <c r="C25" s="558"/>
      <c r="D25" s="558"/>
      <c r="E25" s="558"/>
      <c r="F25" s="558"/>
      <c r="G25" s="1260"/>
      <c r="H25" s="1261"/>
      <c r="I25" s="562"/>
      <c r="J25" s="569"/>
      <c r="K25" s="563" t="s">
        <v>280</v>
      </c>
      <c r="L25" s="558"/>
      <c r="M25" s="558"/>
      <c r="N25" s="558"/>
      <c r="O25" s="558"/>
      <c r="P25" s="1260"/>
      <c r="Q25" s="1261"/>
      <c r="R25" s="1260"/>
      <c r="S25" s="1262"/>
      <c r="T25" s="552"/>
      <c r="U25" s="1243" t="str">
        <f>'報告書'!AE2</f>
        <v>〇〇市町 - 第 ○○ 号</v>
      </c>
    </row>
    <row r="26" spans="2:21" ht="15" customHeight="1">
      <c r="B26" s="563" t="s">
        <v>278</v>
      </c>
      <c r="C26" s="558">
        <v>5</v>
      </c>
      <c r="D26" s="558"/>
      <c r="E26" s="558"/>
      <c r="F26" s="558"/>
      <c r="G26" s="1260"/>
      <c r="H26" s="1261"/>
      <c r="I26" s="562"/>
      <c r="J26" s="569"/>
      <c r="K26" s="563" t="s">
        <v>278</v>
      </c>
      <c r="L26" s="558">
        <v>5</v>
      </c>
      <c r="M26" s="558"/>
      <c r="N26" s="558"/>
      <c r="O26" s="558"/>
      <c r="P26" s="1260"/>
      <c r="Q26" s="1261"/>
      <c r="R26" s="1260"/>
      <c r="S26" s="1262"/>
      <c r="T26" s="552"/>
      <c r="U26" s="1244"/>
    </row>
    <row r="27" spans="2:21" ht="15" customHeight="1">
      <c r="B27" s="563" t="s">
        <v>279</v>
      </c>
      <c r="C27" s="558"/>
      <c r="D27" s="558"/>
      <c r="E27" s="558"/>
      <c r="F27" s="558"/>
      <c r="G27" s="1260"/>
      <c r="H27" s="1261"/>
      <c r="I27" s="562"/>
      <c r="J27" s="569"/>
      <c r="K27" s="563" t="s">
        <v>279</v>
      </c>
      <c r="L27" s="558"/>
      <c r="M27" s="558"/>
      <c r="N27" s="558"/>
      <c r="O27" s="558"/>
      <c r="P27" s="1260"/>
      <c r="Q27" s="1261"/>
      <c r="R27" s="1260"/>
      <c r="S27" s="1262"/>
      <c r="T27" s="552"/>
      <c r="U27" s="1244"/>
    </row>
    <row r="28" spans="2:21" ht="15" customHeight="1">
      <c r="B28" s="557"/>
      <c r="C28" s="558"/>
      <c r="D28" s="558"/>
      <c r="E28" s="558"/>
      <c r="F28" s="558"/>
      <c r="G28" s="1260"/>
      <c r="H28" s="1261"/>
      <c r="I28" s="562"/>
      <c r="J28" s="569"/>
      <c r="K28" s="557"/>
      <c r="L28" s="558"/>
      <c r="M28" s="558"/>
      <c r="N28" s="558"/>
      <c r="O28" s="558"/>
      <c r="P28" s="1260"/>
      <c r="Q28" s="1261"/>
      <c r="R28" s="1260"/>
      <c r="S28" s="1262"/>
      <c r="T28" s="552"/>
      <c r="U28" s="1244"/>
    </row>
    <row r="29" spans="2:21" ht="15" customHeight="1">
      <c r="B29" s="557"/>
      <c r="C29" s="558"/>
      <c r="D29" s="558"/>
      <c r="E29" s="558"/>
      <c r="F29" s="558"/>
      <c r="G29" s="1260"/>
      <c r="H29" s="1261"/>
      <c r="I29" s="562"/>
      <c r="J29" s="569"/>
      <c r="K29" s="557"/>
      <c r="L29" s="558"/>
      <c r="M29" s="558"/>
      <c r="N29" s="558"/>
      <c r="O29" s="558"/>
      <c r="P29" s="1260"/>
      <c r="Q29" s="1261"/>
      <c r="R29" s="1260"/>
      <c r="S29" s="1262"/>
      <c r="T29" s="552"/>
      <c r="U29" s="1244"/>
    </row>
    <row r="30" spans="2:21" ht="15" customHeight="1">
      <c r="B30" s="557"/>
      <c r="C30" s="558"/>
      <c r="D30" s="558"/>
      <c r="E30" s="558"/>
      <c r="F30" s="558"/>
      <c r="G30" s="1260"/>
      <c r="H30" s="1261"/>
      <c r="I30" s="562"/>
      <c r="J30" s="569"/>
      <c r="K30" s="557"/>
      <c r="L30" s="558"/>
      <c r="M30" s="558"/>
      <c r="N30" s="558"/>
      <c r="O30" s="558"/>
      <c r="P30" s="1260"/>
      <c r="Q30" s="1261"/>
      <c r="R30" s="1260"/>
      <c r="S30" s="1262"/>
      <c r="T30" s="552"/>
      <c r="U30" s="1244"/>
    </row>
    <row r="31" spans="2:21" ht="15" customHeight="1">
      <c r="B31" s="557"/>
      <c r="C31" s="558"/>
      <c r="D31" s="558"/>
      <c r="E31" s="558"/>
      <c r="F31" s="558"/>
      <c r="G31" s="1260"/>
      <c r="H31" s="1261"/>
      <c r="I31" s="562"/>
      <c r="J31" s="569"/>
      <c r="K31" s="557"/>
      <c r="L31" s="558"/>
      <c r="M31" s="558"/>
      <c r="N31" s="558"/>
      <c r="O31" s="558"/>
      <c r="P31" s="1260"/>
      <c r="Q31" s="1261"/>
      <c r="R31" s="1260"/>
      <c r="S31" s="1262"/>
      <c r="T31" s="552"/>
      <c r="U31" s="1244"/>
    </row>
    <row r="32" spans="2:21" ht="15" customHeight="1">
      <c r="B32" s="557"/>
      <c r="C32" s="558"/>
      <c r="D32" s="558"/>
      <c r="E32" s="558"/>
      <c r="F32" s="558"/>
      <c r="G32" s="1260"/>
      <c r="H32" s="1261"/>
      <c r="I32" s="562"/>
      <c r="J32" s="569"/>
      <c r="K32" s="557"/>
      <c r="L32" s="558"/>
      <c r="M32" s="558"/>
      <c r="N32" s="558"/>
      <c r="O32" s="558"/>
      <c r="P32" s="1260"/>
      <c r="Q32" s="1261"/>
      <c r="R32" s="1260"/>
      <c r="S32" s="1262"/>
      <c r="T32" s="552"/>
      <c r="U32" s="1244"/>
    </row>
    <row r="33" spans="2:21" ht="15" customHeight="1">
      <c r="B33" s="557"/>
      <c r="C33" s="558"/>
      <c r="D33" s="558"/>
      <c r="E33" s="558"/>
      <c r="F33" s="558"/>
      <c r="G33" s="1260"/>
      <c r="H33" s="1261"/>
      <c r="I33" s="562">
        <f>SUM(G20:H33)</f>
        <v>113070</v>
      </c>
      <c r="J33" s="569">
        <f>SUM(J20:J32)</f>
        <v>7538</v>
      </c>
      <c r="K33" s="557"/>
      <c r="L33" s="558"/>
      <c r="M33" s="558"/>
      <c r="N33" s="558"/>
      <c r="O33" s="558"/>
      <c r="P33" s="1260"/>
      <c r="Q33" s="1261"/>
      <c r="R33" s="1299">
        <f>SUM(P20:Q33)</f>
        <v>0</v>
      </c>
      <c r="S33" s="1300"/>
      <c r="T33" s="552"/>
      <c r="U33" s="1244"/>
    </row>
    <row r="34" spans="2:21" ht="15" customHeight="1">
      <c r="B34" s="541"/>
      <c r="C34" s="570"/>
      <c r="D34" s="570"/>
      <c r="E34" s="570"/>
      <c r="F34" s="570"/>
      <c r="G34" s="1263"/>
      <c r="H34" s="1264"/>
      <c r="I34" s="570"/>
      <c r="J34" s="571"/>
      <c r="K34" s="541"/>
      <c r="L34" s="570"/>
      <c r="M34" s="570"/>
      <c r="N34" s="570"/>
      <c r="O34" s="570"/>
      <c r="P34" s="1263"/>
      <c r="Q34" s="1264"/>
      <c r="R34" s="1263"/>
      <c r="S34" s="1265"/>
      <c r="T34" s="552"/>
      <c r="U34" s="1245"/>
    </row>
  </sheetData>
  <sheetProtection/>
  <mergeCells count="102">
    <mergeCell ref="P4:Q4"/>
    <mergeCell ref="R4:S4"/>
    <mergeCell ref="G5:H5"/>
    <mergeCell ref="G4:H4"/>
    <mergeCell ref="G3:H3"/>
    <mergeCell ref="G2:H2"/>
    <mergeCell ref="R5:S5"/>
    <mergeCell ref="B1:J1"/>
    <mergeCell ref="K1:S1"/>
    <mergeCell ref="P2:Q2"/>
    <mergeCell ref="R2:S2"/>
    <mergeCell ref="P3:Q3"/>
    <mergeCell ref="R3:S3"/>
    <mergeCell ref="P6:Q6"/>
    <mergeCell ref="R6:S6"/>
    <mergeCell ref="P7:Q7"/>
    <mergeCell ref="R7:S7"/>
    <mergeCell ref="P5:Q5"/>
    <mergeCell ref="P10:Q10"/>
    <mergeCell ref="R10:S10"/>
    <mergeCell ref="P11:Q11"/>
    <mergeCell ref="R11:S11"/>
    <mergeCell ref="P8:Q8"/>
    <mergeCell ref="R8:S8"/>
    <mergeCell ref="P9:Q9"/>
    <mergeCell ref="R9:S9"/>
    <mergeCell ref="P14:Q14"/>
    <mergeCell ref="R14:S14"/>
    <mergeCell ref="P15:Q15"/>
    <mergeCell ref="R15:S15"/>
    <mergeCell ref="P12:Q12"/>
    <mergeCell ref="R12:S12"/>
    <mergeCell ref="P13:Q13"/>
    <mergeCell ref="R13:S13"/>
    <mergeCell ref="P18:Q18"/>
    <mergeCell ref="R18:S18"/>
    <mergeCell ref="P19:Q19"/>
    <mergeCell ref="R19:S19"/>
    <mergeCell ref="P16:Q16"/>
    <mergeCell ref="R16:S16"/>
    <mergeCell ref="P17:Q17"/>
    <mergeCell ref="R17:S17"/>
    <mergeCell ref="P22:Q22"/>
    <mergeCell ref="R22:S22"/>
    <mergeCell ref="P23:Q23"/>
    <mergeCell ref="R23:S23"/>
    <mergeCell ref="P20:Q20"/>
    <mergeCell ref="R20:S20"/>
    <mergeCell ref="P21:Q21"/>
    <mergeCell ref="R21:S21"/>
    <mergeCell ref="P26:Q26"/>
    <mergeCell ref="R26:S26"/>
    <mergeCell ref="P27:Q27"/>
    <mergeCell ref="R27:S27"/>
    <mergeCell ref="P24:Q24"/>
    <mergeCell ref="R24:S24"/>
    <mergeCell ref="P25:Q25"/>
    <mergeCell ref="R25:S25"/>
    <mergeCell ref="G12:H12"/>
    <mergeCell ref="G13:H13"/>
    <mergeCell ref="P32:Q32"/>
    <mergeCell ref="R32:S32"/>
    <mergeCell ref="P33:Q33"/>
    <mergeCell ref="R33:S33"/>
    <mergeCell ref="P30:Q30"/>
    <mergeCell ref="R30:S30"/>
    <mergeCell ref="P31:Q31"/>
    <mergeCell ref="R31:S31"/>
    <mergeCell ref="G6:H6"/>
    <mergeCell ref="G7:H7"/>
    <mergeCell ref="G8:H8"/>
    <mergeCell ref="G9:H9"/>
    <mergeCell ref="G10:H10"/>
    <mergeCell ref="G11:H11"/>
    <mergeCell ref="G14:H14"/>
    <mergeCell ref="G15:H15"/>
    <mergeCell ref="G16:H16"/>
    <mergeCell ref="G17:H17"/>
    <mergeCell ref="P34:Q34"/>
    <mergeCell ref="R34:S34"/>
    <mergeCell ref="P28:Q28"/>
    <mergeCell ref="R28:S28"/>
    <mergeCell ref="P29:Q29"/>
    <mergeCell ref="R29:S29"/>
    <mergeCell ref="G22:H22"/>
    <mergeCell ref="G23:H23"/>
    <mergeCell ref="G24:H24"/>
    <mergeCell ref="G25:H25"/>
    <mergeCell ref="G18:H18"/>
    <mergeCell ref="G19:H19"/>
    <mergeCell ref="G20:H20"/>
    <mergeCell ref="G21:H21"/>
    <mergeCell ref="U25:U34"/>
    <mergeCell ref="G30:H30"/>
    <mergeCell ref="G31:H31"/>
    <mergeCell ref="G34:H34"/>
    <mergeCell ref="G32:H32"/>
    <mergeCell ref="G33:H33"/>
    <mergeCell ref="G26:H26"/>
    <mergeCell ref="G27:H27"/>
    <mergeCell ref="G28:H28"/>
    <mergeCell ref="G29:H29"/>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B1:AI34"/>
  <sheetViews>
    <sheetView view="pageBreakPreview" zoomScaleSheetLayoutView="100" zoomScalePageLayoutView="0" workbookViewId="0" topLeftCell="A1">
      <selection activeCell="U19" sqref="U19"/>
    </sheetView>
  </sheetViews>
  <sheetFormatPr defaultColWidth="9.140625" defaultRowHeight="12"/>
  <cols>
    <col min="1" max="1" width="2.28125" style="0" customWidth="1"/>
    <col min="2" max="2" width="4.7109375" style="0" customWidth="1"/>
    <col min="3" max="3" width="14.00390625" style="0" customWidth="1"/>
    <col min="17" max="17" width="4.7109375" style="0" customWidth="1"/>
    <col min="18" max="19" width="4.00390625" style="0" customWidth="1"/>
    <col min="20" max="20" width="8.00390625" style="0" customWidth="1"/>
    <col min="21" max="21" width="11.00390625" style="0" customWidth="1"/>
    <col min="24" max="24" width="8.28125" style="0" customWidth="1"/>
    <col min="27" max="27" width="9.7109375" style="0" customWidth="1"/>
    <col min="28" max="28" width="7.57421875" style="0" customWidth="1"/>
    <col min="31" max="31" width="8.140625" style="0" customWidth="1"/>
    <col min="34" max="34" width="9.57421875" style="0" customWidth="1"/>
    <col min="35" max="35" width="7.57421875" style="0" customWidth="1"/>
  </cols>
  <sheetData>
    <row r="1" ht="15" customHeight="1">
      <c r="B1" s="60" t="s">
        <v>442</v>
      </c>
    </row>
    <row r="2" ht="15" customHeight="1">
      <c r="B2" s="60" t="s">
        <v>499</v>
      </c>
    </row>
    <row r="3" ht="15" customHeight="1">
      <c r="B3" s="60"/>
    </row>
    <row r="4" spans="2:9" ht="15.75" customHeight="1">
      <c r="B4" s="60" t="s">
        <v>448</v>
      </c>
      <c r="I4" s="60" t="s">
        <v>449</v>
      </c>
    </row>
    <row r="5" ht="5.25" customHeight="1"/>
    <row r="6" spans="2:14" ht="15" customHeight="1">
      <c r="B6" s="1301" t="s">
        <v>443</v>
      </c>
      <c r="C6" s="1302"/>
      <c r="D6" s="1303"/>
      <c r="E6" s="1301" t="s">
        <v>446</v>
      </c>
      <c r="F6" s="1302"/>
      <c r="G6" s="1303"/>
      <c r="I6" s="1301" t="s">
        <v>443</v>
      </c>
      <c r="J6" s="1302"/>
      <c r="K6" s="1303"/>
      <c r="L6" s="1301" t="s">
        <v>446</v>
      </c>
      <c r="M6" s="1302"/>
      <c r="N6" s="1303"/>
    </row>
    <row r="7" spans="2:14" ht="15" customHeight="1" thickBot="1">
      <c r="B7" s="1304"/>
      <c r="C7" s="1305"/>
      <c r="D7" s="1306"/>
      <c r="E7" s="1304" t="s">
        <v>447</v>
      </c>
      <c r="F7" s="1305"/>
      <c r="G7" s="1306"/>
      <c r="I7" s="1304"/>
      <c r="J7" s="1305"/>
      <c r="K7" s="1306"/>
      <c r="L7" s="1304" t="s">
        <v>447</v>
      </c>
      <c r="M7" s="1305"/>
      <c r="N7" s="1306"/>
    </row>
    <row r="8" spans="2:14" ht="15" customHeight="1" thickTop="1">
      <c r="B8" s="1328" t="s">
        <v>444</v>
      </c>
      <c r="C8" s="1309" t="s">
        <v>455</v>
      </c>
      <c r="D8" s="1310"/>
      <c r="E8" s="1313">
        <v>15</v>
      </c>
      <c r="F8" s="1314"/>
      <c r="G8" s="1315"/>
      <c r="I8" s="1339" t="s">
        <v>452</v>
      </c>
      <c r="J8" s="1340"/>
      <c r="K8" s="1341"/>
      <c r="L8" s="1313">
        <v>15</v>
      </c>
      <c r="M8" s="1314"/>
      <c r="N8" s="1315"/>
    </row>
    <row r="9" spans="2:14" ht="15" customHeight="1">
      <c r="B9" s="1329"/>
      <c r="C9" s="1307" t="s">
        <v>456</v>
      </c>
      <c r="D9" s="1308"/>
      <c r="E9" s="1316"/>
      <c r="F9" s="1317"/>
      <c r="G9" s="1318"/>
      <c r="I9" s="1342" t="s">
        <v>450</v>
      </c>
      <c r="J9" s="1307"/>
      <c r="K9" s="1308"/>
      <c r="L9" s="1316"/>
      <c r="M9" s="1317"/>
      <c r="N9" s="1318"/>
    </row>
    <row r="10" spans="2:14" ht="15" customHeight="1">
      <c r="B10" s="1329"/>
      <c r="C10" s="1311" t="s">
        <v>457</v>
      </c>
      <c r="D10" s="1312"/>
      <c r="E10" s="1316">
        <v>12</v>
      </c>
      <c r="F10" s="1317"/>
      <c r="G10" s="1318"/>
      <c r="I10" s="1330" t="s">
        <v>451</v>
      </c>
      <c r="J10" s="1331"/>
      <c r="K10" s="1332"/>
      <c r="L10" s="1319">
        <v>12</v>
      </c>
      <c r="M10" s="1320"/>
      <c r="N10" s="1321"/>
    </row>
    <row r="11" spans="2:14" ht="15" customHeight="1">
      <c r="B11" s="1325" t="s">
        <v>445</v>
      </c>
      <c r="C11" s="1326"/>
      <c r="D11" s="1327"/>
      <c r="E11" s="1325">
        <v>20</v>
      </c>
      <c r="F11" s="1326"/>
      <c r="G11" s="1327"/>
      <c r="I11" s="1333"/>
      <c r="J11" s="1334"/>
      <c r="K11" s="1335"/>
      <c r="L11" s="1322"/>
      <c r="M11" s="1323"/>
      <c r="N11" s="1324"/>
    </row>
    <row r="12" ht="15" customHeight="1"/>
    <row r="13" spans="2:17" ht="15" customHeight="1">
      <c r="B13" s="1301" t="s">
        <v>443</v>
      </c>
      <c r="C13" s="1302"/>
      <c r="D13" s="1303"/>
      <c r="E13" s="1301" t="s">
        <v>453</v>
      </c>
      <c r="F13" s="1302"/>
      <c r="G13" s="1303"/>
      <c r="I13" s="1301" t="s">
        <v>443</v>
      </c>
      <c r="J13" s="1302"/>
      <c r="K13" s="1303"/>
      <c r="L13" s="1301" t="s">
        <v>453</v>
      </c>
      <c r="M13" s="1302"/>
      <c r="N13" s="1303"/>
      <c r="Q13" s="1375" t="str">
        <f>'報告書'!AE2</f>
        <v>〇〇市町 - 第 ○○ 号</v>
      </c>
    </row>
    <row r="14" spans="2:17" ht="15" customHeight="1" thickBot="1">
      <c r="B14" s="1304"/>
      <c r="C14" s="1305"/>
      <c r="D14" s="1306"/>
      <c r="E14" s="1304" t="s">
        <v>454</v>
      </c>
      <c r="F14" s="1305"/>
      <c r="G14" s="1306"/>
      <c r="I14" s="1304"/>
      <c r="J14" s="1305"/>
      <c r="K14" s="1306"/>
      <c r="L14" s="1304" t="s">
        <v>454</v>
      </c>
      <c r="M14" s="1305"/>
      <c r="N14" s="1306"/>
      <c r="Q14" s="1376"/>
    </row>
    <row r="15" spans="2:17" ht="15" customHeight="1" thickTop="1">
      <c r="B15" s="1328" t="s">
        <v>467</v>
      </c>
      <c r="C15" s="1309" t="s">
        <v>458</v>
      </c>
      <c r="D15" s="1310"/>
      <c r="E15" s="1343" t="s">
        <v>471</v>
      </c>
      <c r="F15" s="1344"/>
      <c r="G15" s="1345"/>
      <c r="I15" s="1372" t="s">
        <v>468</v>
      </c>
      <c r="J15" s="1373"/>
      <c r="K15" s="1374"/>
      <c r="L15" s="1354">
        <v>12</v>
      </c>
      <c r="M15" s="1355"/>
      <c r="N15" s="1356"/>
      <c r="Q15" s="1376"/>
    </row>
    <row r="16" spans="2:17" ht="15" customHeight="1">
      <c r="B16" s="1329"/>
      <c r="C16" s="1307" t="s">
        <v>459</v>
      </c>
      <c r="D16" s="1308"/>
      <c r="E16" s="1346"/>
      <c r="F16" s="1347"/>
      <c r="G16" s="1348"/>
      <c r="I16" s="1336" t="s">
        <v>469</v>
      </c>
      <c r="J16" s="1337"/>
      <c r="K16" s="1338"/>
      <c r="L16" s="1357"/>
      <c r="M16" s="1358"/>
      <c r="N16" s="1359"/>
      <c r="Q16" s="1376"/>
    </row>
    <row r="17" spans="2:17" ht="15" customHeight="1">
      <c r="B17" s="1329"/>
      <c r="C17" s="1352" t="s">
        <v>458</v>
      </c>
      <c r="D17" s="1353"/>
      <c r="E17" s="1346" t="s">
        <v>472</v>
      </c>
      <c r="F17" s="1347"/>
      <c r="G17" s="1348"/>
      <c r="I17" s="1330" t="s">
        <v>470</v>
      </c>
      <c r="J17" s="1331"/>
      <c r="K17" s="1332"/>
      <c r="L17" s="1319">
        <v>15</v>
      </c>
      <c r="M17" s="1320"/>
      <c r="N17" s="1321"/>
      <c r="Q17" s="1376"/>
    </row>
    <row r="18" spans="2:17" ht="15" customHeight="1">
      <c r="B18" s="1329"/>
      <c r="C18" s="1307" t="s">
        <v>460</v>
      </c>
      <c r="D18" s="1308"/>
      <c r="E18" s="1346"/>
      <c r="F18" s="1347"/>
      <c r="G18" s="1348"/>
      <c r="I18" s="1333"/>
      <c r="J18" s="1334"/>
      <c r="K18" s="1335"/>
      <c r="L18" s="1322"/>
      <c r="M18" s="1323"/>
      <c r="N18" s="1324"/>
      <c r="Q18" s="1376"/>
    </row>
    <row r="19" spans="2:17" ht="15" customHeight="1">
      <c r="B19" s="1329"/>
      <c r="C19" s="101" t="s">
        <v>461</v>
      </c>
      <c r="D19" s="100" t="s">
        <v>464</v>
      </c>
      <c r="E19" s="1346" t="s">
        <v>473</v>
      </c>
      <c r="F19" s="1347"/>
      <c r="G19" s="1348"/>
      <c r="I19" s="1369" t="s">
        <v>476</v>
      </c>
      <c r="J19" s="1370"/>
      <c r="K19" s="1371"/>
      <c r="L19" s="1301" t="s">
        <v>497</v>
      </c>
      <c r="M19" s="1302"/>
      <c r="N19" s="1303"/>
      <c r="Q19" s="1376"/>
    </row>
    <row r="20" spans="2:17" ht="15" customHeight="1">
      <c r="B20" s="1329"/>
      <c r="C20" s="103" t="s">
        <v>462</v>
      </c>
      <c r="D20" s="102" t="s">
        <v>465</v>
      </c>
      <c r="E20" s="1346" t="s">
        <v>474</v>
      </c>
      <c r="F20" s="1347"/>
      <c r="G20" s="1348"/>
      <c r="I20" s="1336" t="s">
        <v>477</v>
      </c>
      <c r="J20" s="1337"/>
      <c r="K20" s="1338"/>
      <c r="L20" s="1366"/>
      <c r="M20" s="1367"/>
      <c r="N20" s="1368"/>
      <c r="Q20" s="1376"/>
    </row>
    <row r="21" spans="2:17" ht="15" customHeight="1">
      <c r="B21" s="1329"/>
      <c r="C21" s="98" t="s">
        <v>463</v>
      </c>
      <c r="D21" s="99" t="s">
        <v>466</v>
      </c>
      <c r="E21" s="1346"/>
      <c r="F21" s="1347"/>
      <c r="G21" s="1348"/>
      <c r="I21" s="1363" t="s">
        <v>478</v>
      </c>
      <c r="J21" s="1364"/>
      <c r="K21" s="1365"/>
      <c r="L21" s="1319" t="s">
        <v>498</v>
      </c>
      <c r="M21" s="1320"/>
      <c r="N21" s="1321"/>
      <c r="Q21" s="1376"/>
    </row>
    <row r="22" spans="2:17" ht="15" customHeight="1">
      <c r="B22" s="1325" t="s">
        <v>801</v>
      </c>
      <c r="C22" s="1326"/>
      <c r="D22" s="1327"/>
      <c r="E22" s="1349">
        <v>18</v>
      </c>
      <c r="F22" s="1350"/>
      <c r="G22" s="1351"/>
      <c r="I22" s="1333"/>
      <c r="J22" s="1334"/>
      <c r="K22" s="1335"/>
      <c r="L22" s="1322"/>
      <c r="M22" s="1323"/>
      <c r="N22" s="1324"/>
      <c r="Q22" s="1377"/>
    </row>
    <row r="23" spans="2:9" ht="15" customHeight="1">
      <c r="B23" t="s">
        <v>475</v>
      </c>
      <c r="I23" t="s">
        <v>475</v>
      </c>
    </row>
    <row r="24" ht="15" customHeight="1"/>
    <row r="25" spans="2:4" ht="15" customHeight="1">
      <c r="B25" t="s">
        <v>800</v>
      </c>
      <c r="D25" s="127"/>
    </row>
    <row r="26" ht="15" customHeight="1"/>
    <row r="27" spans="19:35" ht="15" customHeight="1">
      <c r="S27" s="1360" t="s">
        <v>443</v>
      </c>
      <c r="T27" s="1381" t="s">
        <v>495</v>
      </c>
      <c r="U27" s="1383" t="s">
        <v>479</v>
      </c>
      <c r="V27" s="1378" t="s">
        <v>482</v>
      </c>
      <c r="W27" s="1379"/>
      <c r="X27" s="1379"/>
      <c r="Y27" s="1379"/>
      <c r="Z27" s="1379"/>
      <c r="AA27" s="1379"/>
      <c r="AB27" s="1380"/>
      <c r="AC27" s="1378" t="s">
        <v>488</v>
      </c>
      <c r="AD27" s="1379"/>
      <c r="AE27" s="1379"/>
      <c r="AF27" s="1379"/>
      <c r="AG27" s="1379"/>
      <c r="AH27" s="1379"/>
      <c r="AI27" s="1380"/>
    </row>
    <row r="28" spans="19:35" ht="15" customHeight="1">
      <c r="S28" s="1361"/>
      <c r="T28" s="1382"/>
      <c r="U28" s="1384"/>
      <c r="V28" s="104" t="s">
        <v>480</v>
      </c>
      <c r="W28" s="105" t="s">
        <v>494</v>
      </c>
      <c r="X28" s="106" t="s">
        <v>207</v>
      </c>
      <c r="Y28" s="105" t="s">
        <v>483</v>
      </c>
      <c r="Z28" s="105" t="s">
        <v>484</v>
      </c>
      <c r="AA28" s="105" t="s">
        <v>486</v>
      </c>
      <c r="AB28" s="1385" t="s">
        <v>207</v>
      </c>
      <c r="AC28" s="104" t="s">
        <v>480</v>
      </c>
      <c r="AD28" s="105" t="s">
        <v>494</v>
      </c>
      <c r="AE28" s="106" t="s">
        <v>207</v>
      </c>
      <c r="AF28" s="105" t="s">
        <v>483</v>
      </c>
      <c r="AG28" s="105" t="s">
        <v>484</v>
      </c>
      <c r="AH28" s="105" t="s">
        <v>486</v>
      </c>
      <c r="AI28" s="1385" t="s">
        <v>207</v>
      </c>
    </row>
    <row r="29" spans="19:35" ht="15" customHeight="1" thickBot="1">
      <c r="S29" s="1362"/>
      <c r="T29" s="124" t="s">
        <v>491</v>
      </c>
      <c r="U29" s="125" t="s">
        <v>492</v>
      </c>
      <c r="V29" s="123" t="s">
        <v>489</v>
      </c>
      <c r="W29" s="124" t="s">
        <v>493</v>
      </c>
      <c r="X29" s="126" t="s">
        <v>481</v>
      </c>
      <c r="Y29" s="124" t="s">
        <v>491</v>
      </c>
      <c r="Z29" s="124" t="s">
        <v>485</v>
      </c>
      <c r="AA29" s="124" t="s">
        <v>487</v>
      </c>
      <c r="AB29" s="1386"/>
      <c r="AC29" s="123" t="s">
        <v>490</v>
      </c>
      <c r="AD29" s="124" t="s">
        <v>493</v>
      </c>
      <c r="AE29" s="126" t="s">
        <v>481</v>
      </c>
      <c r="AF29" s="124" t="s">
        <v>491</v>
      </c>
      <c r="AG29" s="124" t="s">
        <v>485</v>
      </c>
      <c r="AH29" s="124" t="s">
        <v>487</v>
      </c>
      <c r="AI29" s="1386"/>
    </row>
    <row r="30" spans="19:35" ht="15" customHeight="1" thickTop="1">
      <c r="S30" s="107">
        <v>5</v>
      </c>
      <c r="T30" s="111">
        <v>260</v>
      </c>
      <c r="U30" s="120">
        <f>'面積算定'!S27</f>
        <v>426.35999999999996</v>
      </c>
      <c r="V30" s="109">
        <f>5F!J17</f>
        <v>6472</v>
      </c>
      <c r="W30" s="110">
        <f>V30/U30</f>
        <v>15.179660380898772</v>
      </c>
      <c r="X30" s="111" t="str">
        <f>IF(W30&gt;=12,"≧12 OK","≦12 NG")</f>
        <v>≧12 OK</v>
      </c>
      <c r="Y30" s="112">
        <v>15</v>
      </c>
      <c r="Z30" s="113">
        <v>15</v>
      </c>
      <c r="AA30" s="110">
        <f>T30/22</f>
        <v>11.818181818181818</v>
      </c>
      <c r="AB30" s="108" t="str">
        <f>IF(MAX(Z30:AA30)&lt;=Y30,"OK","NG")</f>
        <v>OK</v>
      </c>
      <c r="AC30" s="109">
        <f>5F!J33</f>
        <v>7538</v>
      </c>
      <c r="AD30" s="110">
        <f>AC30/U30</f>
        <v>17.67989492447697</v>
      </c>
      <c r="AE30" s="111" t="str">
        <f>IF(AD30&gt;=12,"≧12 OK","≦12 NG")</f>
        <v>≧12 OK</v>
      </c>
      <c r="AF30" s="112">
        <v>15</v>
      </c>
      <c r="AG30" s="113">
        <f aca="true" t="shared" si="0" ref="AG30:AH34">Z30</f>
        <v>15</v>
      </c>
      <c r="AH30" s="110">
        <f t="shared" si="0"/>
        <v>11.818181818181818</v>
      </c>
      <c r="AI30" s="108" t="str">
        <f>IF(MAX(AG30:AH30)&lt;=AF30,"OK","NG")</f>
        <v>OK</v>
      </c>
    </row>
    <row r="31" spans="19:35" ht="15" customHeight="1">
      <c r="S31" s="107">
        <v>4</v>
      </c>
      <c r="T31" s="111">
        <v>260</v>
      </c>
      <c r="U31" s="120">
        <f>'面積算定'!S26</f>
        <v>397.79999999999995</v>
      </c>
      <c r="V31" s="109">
        <f>4F!J17</f>
        <v>6472</v>
      </c>
      <c r="W31" s="110">
        <f>V31/U31</f>
        <v>16.269482151835096</v>
      </c>
      <c r="X31" s="111" t="str">
        <f>IF(W31&gt;=12,"≧12 OK","≦12 NG")</f>
        <v>≧12 OK</v>
      </c>
      <c r="Y31" s="112">
        <v>18</v>
      </c>
      <c r="Z31" s="113">
        <v>18</v>
      </c>
      <c r="AA31" s="110">
        <f>T31/22</f>
        <v>11.818181818181818</v>
      </c>
      <c r="AB31" s="108" t="str">
        <f>IF(MAX(Z31:AA31)&lt;=Y31,"OK","NG")</f>
        <v>OK</v>
      </c>
      <c r="AC31" s="109">
        <f>4F!J33</f>
        <v>7538</v>
      </c>
      <c r="AD31" s="110">
        <f>AC31/U31</f>
        <v>18.9492207139266</v>
      </c>
      <c r="AE31" s="111" t="str">
        <f>IF(AD31&gt;=12,"≧12 OK","≦12 NG")</f>
        <v>≧12 OK</v>
      </c>
      <c r="AF31" s="112">
        <v>18</v>
      </c>
      <c r="AG31" s="113">
        <f t="shared" si="0"/>
        <v>18</v>
      </c>
      <c r="AH31" s="110">
        <f t="shared" si="0"/>
        <v>11.818181818181818</v>
      </c>
      <c r="AI31" s="108" t="str">
        <f>IF(MAX(AG31:AH31)&lt;=AF31,"OK","NG")</f>
        <v>OK</v>
      </c>
    </row>
    <row r="32" spans="19:35" ht="15" customHeight="1">
      <c r="S32" s="107">
        <v>3</v>
      </c>
      <c r="T32" s="111">
        <v>260</v>
      </c>
      <c r="U32" s="120">
        <f>'面積算定'!S25</f>
        <v>397.79999999999995</v>
      </c>
      <c r="V32" s="109">
        <f>3F!J17</f>
        <v>6472</v>
      </c>
      <c r="W32" s="110">
        <f>V32/U32</f>
        <v>16.269482151835096</v>
      </c>
      <c r="X32" s="111" t="str">
        <f>IF(W32&gt;=12,"≧12 OK","≦12 NG")</f>
        <v>≧12 OK</v>
      </c>
      <c r="Y32" s="112">
        <v>18</v>
      </c>
      <c r="Z32" s="113">
        <v>18</v>
      </c>
      <c r="AA32" s="110">
        <f>T32/22</f>
        <v>11.818181818181818</v>
      </c>
      <c r="AB32" s="108" t="str">
        <f>IF(MAX(Z32:AA32)&lt;=Y32,"OK","NG")</f>
        <v>OK</v>
      </c>
      <c r="AC32" s="109">
        <f>3F!J33</f>
        <v>7538</v>
      </c>
      <c r="AD32" s="110">
        <f>AC32/U32</f>
        <v>18.9492207139266</v>
      </c>
      <c r="AE32" s="111" t="str">
        <f>IF(AD32&gt;=12,"≧12 OK","≦12 NG")</f>
        <v>≧12 OK</v>
      </c>
      <c r="AF32" s="112">
        <v>18</v>
      </c>
      <c r="AG32" s="113">
        <f t="shared" si="0"/>
        <v>18</v>
      </c>
      <c r="AH32" s="110">
        <f t="shared" si="0"/>
        <v>11.818181818181818</v>
      </c>
      <c r="AI32" s="108" t="str">
        <f>IF(MAX(AG32:AH32)&lt;=AF32,"OK","NG")</f>
        <v>OK</v>
      </c>
    </row>
    <row r="33" spans="19:35" ht="15" customHeight="1">
      <c r="S33" s="107">
        <v>2</v>
      </c>
      <c r="T33" s="111">
        <v>260</v>
      </c>
      <c r="U33" s="120">
        <f>'面積算定'!S24</f>
        <v>397.79999999999995</v>
      </c>
      <c r="V33" s="109">
        <f>2F!J17</f>
        <v>6472</v>
      </c>
      <c r="W33" s="110">
        <f>V33/U33</f>
        <v>16.269482151835096</v>
      </c>
      <c r="X33" s="111" t="str">
        <f>IF(W33&gt;=15,"≧15 OK","≦15 NG")</f>
        <v>≧15 OK</v>
      </c>
      <c r="Y33" s="112">
        <v>18</v>
      </c>
      <c r="Z33" s="113">
        <v>18</v>
      </c>
      <c r="AA33" s="110">
        <f>T33/22</f>
        <v>11.818181818181818</v>
      </c>
      <c r="AB33" s="108" t="str">
        <f>IF(MAX(Z33:AA33)&lt;=Y33,"OK","NG")</f>
        <v>OK</v>
      </c>
      <c r="AC33" s="109">
        <f>2F!J33</f>
        <v>7538</v>
      </c>
      <c r="AD33" s="110">
        <f>AC33/U33</f>
        <v>18.9492207139266</v>
      </c>
      <c r="AE33" s="111" t="str">
        <f>IF(AD33&gt;=15,"≧15 OK","≦15 NG")</f>
        <v>≧15 OK</v>
      </c>
      <c r="AF33" s="112">
        <v>18</v>
      </c>
      <c r="AG33" s="113">
        <f t="shared" si="0"/>
        <v>18</v>
      </c>
      <c r="AH33" s="110">
        <f t="shared" si="0"/>
        <v>11.818181818181818</v>
      </c>
      <c r="AI33" s="108" t="str">
        <f>IF(MAX(AG33:AH33)&lt;=AF33,"OK","NG")</f>
        <v>OK</v>
      </c>
    </row>
    <row r="34" spans="19:35" ht="15" customHeight="1">
      <c r="S34" s="121">
        <v>1</v>
      </c>
      <c r="T34" s="116">
        <v>260</v>
      </c>
      <c r="U34" s="122">
        <f>'面積算定'!S23</f>
        <v>397.79999999999995</v>
      </c>
      <c r="V34" s="114">
        <f>1F!J24</f>
        <v>6472</v>
      </c>
      <c r="W34" s="115">
        <f>V34/U34</f>
        <v>16.269482151835096</v>
      </c>
      <c r="X34" s="116" t="str">
        <f>IF(W34&gt;=15,"≧15 OK","≦15 NG")</f>
        <v>≧15 OK</v>
      </c>
      <c r="Y34" s="117">
        <v>18</v>
      </c>
      <c r="Z34" s="118">
        <v>18</v>
      </c>
      <c r="AA34" s="115">
        <f>T34/22</f>
        <v>11.818181818181818</v>
      </c>
      <c r="AB34" s="119" t="str">
        <f>IF(MAX(Z34:AA34)&lt;=Y34,"OK","NG")</f>
        <v>OK</v>
      </c>
      <c r="AC34" s="114">
        <f>1F!J34</f>
        <v>7538</v>
      </c>
      <c r="AD34" s="115">
        <f>AC34/U34</f>
        <v>18.9492207139266</v>
      </c>
      <c r="AE34" s="116" t="str">
        <f>IF(AD34&gt;=15,"≧15 OK","≦15 NG")</f>
        <v>≧15 OK</v>
      </c>
      <c r="AF34" s="117">
        <v>18</v>
      </c>
      <c r="AG34" s="118">
        <f t="shared" si="0"/>
        <v>18</v>
      </c>
      <c r="AH34" s="115">
        <f t="shared" si="0"/>
        <v>11.818181818181818</v>
      </c>
      <c r="AI34" s="119" t="str">
        <f>IF(MAX(AG34:AH34)&lt;=AF34,"OK","NG")</f>
        <v>OK</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54">
    <mergeCell ref="Q13:Q22"/>
    <mergeCell ref="V27:AB27"/>
    <mergeCell ref="AC27:AI27"/>
    <mergeCell ref="T27:T28"/>
    <mergeCell ref="U27:U28"/>
    <mergeCell ref="AB28:AB29"/>
    <mergeCell ref="AI28:AI29"/>
    <mergeCell ref="L15:N16"/>
    <mergeCell ref="S27:S29"/>
    <mergeCell ref="I21:K22"/>
    <mergeCell ref="I17:K18"/>
    <mergeCell ref="L17:N18"/>
    <mergeCell ref="L19:N20"/>
    <mergeCell ref="L21:N22"/>
    <mergeCell ref="I19:K19"/>
    <mergeCell ref="I20:K20"/>
    <mergeCell ref="I15:K15"/>
    <mergeCell ref="B22:D22"/>
    <mergeCell ref="E15:G16"/>
    <mergeCell ref="E17:G18"/>
    <mergeCell ref="E19:G19"/>
    <mergeCell ref="E20:G21"/>
    <mergeCell ref="E22:G22"/>
    <mergeCell ref="C16:D16"/>
    <mergeCell ref="C17:D17"/>
    <mergeCell ref="C18:D18"/>
    <mergeCell ref="B15:B21"/>
    <mergeCell ref="B11:D11"/>
    <mergeCell ref="I10:K11"/>
    <mergeCell ref="I16:K16"/>
    <mergeCell ref="I13:K14"/>
    <mergeCell ref="C15:D15"/>
    <mergeCell ref="I8:K8"/>
    <mergeCell ref="I9:K9"/>
    <mergeCell ref="L8:N9"/>
    <mergeCell ref="L10:N11"/>
    <mergeCell ref="B13:D14"/>
    <mergeCell ref="E13:G13"/>
    <mergeCell ref="E14:G14"/>
    <mergeCell ref="L13:N13"/>
    <mergeCell ref="L14:N14"/>
    <mergeCell ref="E11:G11"/>
    <mergeCell ref="E10:G10"/>
    <mergeCell ref="B8:B10"/>
    <mergeCell ref="B6:D7"/>
    <mergeCell ref="C9:D9"/>
    <mergeCell ref="C8:D8"/>
    <mergeCell ref="C10:D10"/>
    <mergeCell ref="I6:K7"/>
    <mergeCell ref="L6:N6"/>
    <mergeCell ref="L7:N7"/>
    <mergeCell ref="E8:G9"/>
    <mergeCell ref="E6:G6"/>
    <mergeCell ref="E7:G7"/>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2"/>
  <legacyDrawing r:id="rId1"/>
</worksheet>
</file>

<file path=xl/worksheets/sheet23.xml><?xml version="1.0" encoding="utf-8"?>
<worksheet xmlns="http://schemas.openxmlformats.org/spreadsheetml/2006/main" xmlns:r="http://schemas.openxmlformats.org/officeDocument/2006/relationships">
  <sheetPr>
    <pageSetUpPr fitToPage="1"/>
  </sheetPr>
  <dimension ref="A2:Y37"/>
  <sheetViews>
    <sheetView view="pageBreakPreview" zoomScaleSheetLayoutView="100" zoomScalePageLayoutView="0" workbookViewId="0" topLeftCell="A1">
      <selection activeCell="I2" sqref="I2"/>
    </sheetView>
  </sheetViews>
  <sheetFormatPr defaultColWidth="6.140625" defaultRowHeight="12"/>
  <cols>
    <col min="1" max="1" width="2.28125" style="532" customWidth="1"/>
    <col min="2" max="10" width="6.140625" style="532" customWidth="1"/>
    <col min="11" max="11" width="6.57421875" style="532" customWidth="1"/>
    <col min="12" max="12" width="6.7109375" style="532" customWidth="1"/>
    <col min="13" max="13" width="6.57421875" style="532" customWidth="1"/>
    <col min="14" max="14" width="6.7109375" style="532" customWidth="1"/>
    <col min="15" max="22" width="6.140625" style="532" customWidth="1"/>
    <col min="23" max="23" width="2.140625" style="532" customWidth="1"/>
    <col min="24" max="24" width="0.9921875" style="532" customWidth="1"/>
    <col min="25" max="25" width="4.7109375" style="532" customWidth="1"/>
    <col min="26" max="16384" width="6.140625" style="532" customWidth="1"/>
  </cols>
  <sheetData>
    <row r="1" ht="18.75" customHeight="1"/>
    <row r="2" ht="15" customHeight="1">
      <c r="B2" s="153" t="s">
        <v>441</v>
      </c>
    </row>
    <row r="3" ht="15" customHeight="1">
      <c r="B3" s="532" t="s">
        <v>281</v>
      </c>
    </row>
    <row r="4" ht="15" customHeight="1">
      <c r="B4" s="153" t="s">
        <v>352</v>
      </c>
    </row>
    <row r="5" spans="3:15" ht="15" customHeight="1">
      <c r="C5" s="1418" t="s">
        <v>282</v>
      </c>
      <c r="D5" s="1403" t="s">
        <v>331</v>
      </c>
      <c r="E5" s="1403"/>
      <c r="F5" s="1403"/>
      <c r="G5" s="1403"/>
      <c r="H5" s="1403"/>
      <c r="J5" s="1402" t="s">
        <v>283</v>
      </c>
      <c r="K5" s="1403" t="s">
        <v>332</v>
      </c>
      <c r="L5" s="1403"/>
      <c r="M5" s="1403"/>
      <c r="N5" s="1403"/>
      <c r="O5" s="1403"/>
    </row>
    <row r="6" spans="3:15" ht="15" customHeight="1">
      <c r="C6" s="1418"/>
      <c r="D6" s="1416" t="s">
        <v>333</v>
      </c>
      <c r="E6" s="1416"/>
      <c r="F6" s="1416"/>
      <c r="G6" s="1416"/>
      <c r="H6" s="1416"/>
      <c r="J6" s="1402"/>
      <c r="K6" s="1416" t="s">
        <v>333</v>
      </c>
      <c r="L6" s="1416"/>
      <c r="M6" s="1416"/>
      <c r="N6" s="1416"/>
      <c r="O6" s="1416"/>
    </row>
    <row r="7" ht="15" customHeight="1">
      <c r="C7" s="532" t="s">
        <v>284</v>
      </c>
    </row>
    <row r="8" ht="15" customHeight="1"/>
    <row r="9" spans="2:25" ht="18" customHeight="1">
      <c r="B9" s="1398" t="s">
        <v>271</v>
      </c>
      <c r="C9" s="1399" t="s">
        <v>285</v>
      </c>
      <c r="D9" s="1399"/>
      <c r="E9" s="1424" t="s">
        <v>417</v>
      </c>
      <c r="F9" s="1425"/>
      <c r="G9" s="1398" t="s">
        <v>286</v>
      </c>
      <c r="H9" s="1399"/>
      <c r="I9" s="1399"/>
      <c r="J9" s="1399"/>
      <c r="K9" s="1399"/>
      <c r="L9" s="1399"/>
      <c r="M9" s="1399"/>
      <c r="N9" s="1400"/>
      <c r="O9" s="1398" t="s">
        <v>287</v>
      </c>
      <c r="P9" s="1399"/>
      <c r="Q9" s="1399"/>
      <c r="R9" s="1399"/>
      <c r="S9" s="1399"/>
      <c r="T9" s="1399"/>
      <c r="U9" s="1399"/>
      <c r="V9" s="1400"/>
      <c r="Y9" s="552"/>
    </row>
    <row r="10" spans="2:25" ht="18" customHeight="1" thickBot="1">
      <c r="B10" s="1417"/>
      <c r="C10" s="1390"/>
      <c r="D10" s="1390"/>
      <c r="E10" s="1390"/>
      <c r="F10" s="1297"/>
      <c r="G10" s="1417" t="s">
        <v>334</v>
      </c>
      <c r="H10" s="1390"/>
      <c r="I10" s="1390" t="s">
        <v>335</v>
      </c>
      <c r="J10" s="1390"/>
      <c r="K10" s="1390" t="s">
        <v>336</v>
      </c>
      <c r="L10" s="1390"/>
      <c r="M10" s="1390" t="s">
        <v>337</v>
      </c>
      <c r="N10" s="1426"/>
      <c r="O10" s="1417" t="s">
        <v>338</v>
      </c>
      <c r="P10" s="1390"/>
      <c r="Q10" s="1390" t="s">
        <v>339</v>
      </c>
      <c r="R10" s="1390"/>
      <c r="S10" s="1390" t="s">
        <v>340</v>
      </c>
      <c r="T10" s="1390"/>
      <c r="U10" s="1390" t="s">
        <v>337</v>
      </c>
      <c r="V10" s="1426"/>
      <c r="X10" s="552"/>
      <c r="Y10" s="552"/>
    </row>
    <row r="11" spans="2:25" ht="18" customHeight="1" thickTop="1">
      <c r="B11" s="572">
        <v>5</v>
      </c>
      <c r="C11" s="1414">
        <f>($B$11+1)/($B$11+B11)</f>
        <v>0.6</v>
      </c>
      <c r="D11" s="1415"/>
      <c r="E11" s="1409">
        <f>1F!AF4</f>
        <v>426.35999999999996</v>
      </c>
      <c r="F11" s="1413"/>
      <c r="G11" s="1411">
        <f>5F!R17</f>
        <v>0</v>
      </c>
      <c r="H11" s="1412"/>
      <c r="I11" s="1412">
        <f>5F!I17</f>
        <v>97080</v>
      </c>
      <c r="J11" s="1412"/>
      <c r="K11" s="1409">
        <f>(G11/E11)*C11</f>
        <v>0</v>
      </c>
      <c r="L11" s="1409"/>
      <c r="M11" s="1409">
        <f>(I11/E11)*C11</f>
        <v>136.61694342808894</v>
      </c>
      <c r="N11" s="1410"/>
      <c r="O11" s="1411">
        <f>5F!R33</f>
        <v>0</v>
      </c>
      <c r="P11" s="1412"/>
      <c r="Q11" s="1412">
        <f>5F!I33</f>
        <v>113070</v>
      </c>
      <c r="R11" s="1412"/>
      <c r="S11" s="1409">
        <f>(O11/E11)*C11</f>
        <v>0</v>
      </c>
      <c r="T11" s="1409"/>
      <c r="U11" s="1409">
        <f>(Q11/E11)*C11</f>
        <v>159.11905432029272</v>
      </c>
      <c r="V11" s="1410"/>
      <c r="X11" s="552"/>
      <c r="Y11" s="552"/>
    </row>
    <row r="12" spans="2:25" ht="18" customHeight="1">
      <c r="B12" s="573">
        <v>4</v>
      </c>
      <c r="C12" s="1414">
        <f>($B$11+1)/($B$11+B12)</f>
        <v>0.6666666666666666</v>
      </c>
      <c r="D12" s="1415"/>
      <c r="E12" s="1409">
        <f>E11+1F!AE4</f>
        <v>824.1599999999999</v>
      </c>
      <c r="F12" s="1413"/>
      <c r="G12" s="1411">
        <f>4F!R17</f>
        <v>0</v>
      </c>
      <c r="H12" s="1412"/>
      <c r="I12" s="1412">
        <f>4F!I17</f>
        <v>116496</v>
      </c>
      <c r="J12" s="1412"/>
      <c r="K12" s="1409">
        <f>(G12/E12)*C12</f>
        <v>0</v>
      </c>
      <c r="L12" s="1409"/>
      <c r="M12" s="1409">
        <f>(I12/E12)*C12</f>
        <v>94.23412929528249</v>
      </c>
      <c r="N12" s="1410"/>
      <c r="O12" s="1411">
        <f>4F!R33</f>
        <v>0</v>
      </c>
      <c r="P12" s="1412"/>
      <c r="Q12" s="1412">
        <f>4F!I33</f>
        <v>135684</v>
      </c>
      <c r="R12" s="1412"/>
      <c r="S12" s="1409">
        <f>(O12/E12)*C12</f>
        <v>0</v>
      </c>
      <c r="T12" s="1409"/>
      <c r="U12" s="1409">
        <f>(Q12/E12)*C12</f>
        <v>109.75538730343624</v>
      </c>
      <c r="V12" s="1410"/>
      <c r="X12" s="552"/>
      <c r="Y12" s="552"/>
    </row>
    <row r="13" spans="2:25" ht="18" customHeight="1">
      <c r="B13" s="573">
        <v>3</v>
      </c>
      <c r="C13" s="1414">
        <f>($B$11+1)/($B$11+B13)</f>
        <v>0.75</v>
      </c>
      <c r="D13" s="1415"/>
      <c r="E13" s="1409">
        <f>E12+1F!AD4</f>
        <v>1221.9599999999998</v>
      </c>
      <c r="F13" s="1413"/>
      <c r="G13" s="1411">
        <f>3F!R17</f>
        <v>0</v>
      </c>
      <c r="H13" s="1412"/>
      <c r="I13" s="1412">
        <f>3F!I17</f>
        <v>116496</v>
      </c>
      <c r="J13" s="1412"/>
      <c r="K13" s="1409">
        <f>(G13/E13)*C13</f>
        <v>0</v>
      </c>
      <c r="L13" s="1409"/>
      <c r="M13" s="1409">
        <f>(I13/E13)*C13</f>
        <v>71.50152214475108</v>
      </c>
      <c r="N13" s="1410"/>
      <c r="O13" s="1411">
        <f>3F!R33</f>
        <v>0</v>
      </c>
      <c r="P13" s="1412"/>
      <c r="Q13" s="1412">
        <f>3F!I33</f>
        <v>135684</v>
      </c>
      <c r="R13" s="1412"/>
      <c r="S13" s="1409">
        <f>(O13/E13)*C13</f>
        <v>0</v>
      </c>
      <c r="T13" s="1409"/>
      <c r="U13" s="1409">
        <f>(Q13/E13)*C13</f>
        <v>83.27850338799962</v>
      </c>
      <c r="V13" s="1410"/>
      <c r="X13" s="552"/>
      <c r="Y13" s="552"/>
    </row>
    <row r="14" spans="2:25" ht="18" customHeight="1">
      <c r="B14" s="573">
        <v>2</v>
      </c>
      <c r="C14" s="1414">
        <f>($B$11+1)/($B$11+B14)</f>
        <v>0.8571428571428571</v>
      </c>
      <c r="D14" s="1415"/>
      <c r="E14" s="1409">
        <f>E13+1F!AC4</f>
        <v>1619.7599999999998</v>
      </c>
      <c r="F14" s="1413"/>
      <c r="G14" s="1411">
        <f>2F!R17</f>
        <v>0</v>
      </c>
      <c r="H14" s="1412"/>
      <c r="I14" s="1412">
        <f>2F!I17</f>
        <v>116496</v>
      </c>
      <c r="J14" s="1412"/>
      <c r="K14" s="1409">
        <f>(G14/E14)*C14</f>
        <v>0</v>
      </c>
      <c r="L14" s="1409"/>
      <c r="M14" s="1409">
        <f>(I14/E14)*C14</f>
        <v>61.64722816078573</v>
      </c>
      <c r="N14" s="1410"/>
      <c r="O14" s="1411">
        <f>2F!R33</f>
        <v>0</v>
      </c>
      <c r="P14" s="1412"/>
      <c r="Q14" s="1412">
        <f>2F!I33</f>
        <v>135684</v>
      </c>
      <c r="R14" s="1412"/>
      <c r="S14" s="1409">
        <f>(O14/E14)*C14</f>
        <v>0</v>
      </c>
      <c r="T14" s="1409"/>
      <c r="U14" s="1409">
        <f>(Q14/E14)*C14</f>
        <v>71.80111339246027</v>
      </c>
      <c r="V14" s="1410"/>
      <c r="X14" s="552"/>
      <c r="Y14" s="552"/>
    </row>
    <row r="15" spans="2:25" ht="18" customHeight="1">
      <c r="B15" s="574">
        <v>1</v>
      </c>
      <c r="C15" s="1423">
        <v>1</v>
      </c>
      <c r="D15" s="1423"/>
      <c r="E15" s="1407">
        <f>E14+1F!AB4</f>
        <v>2017.5599999999997</v>
      </c>
      <c r="F15" s="1420"/>
      <c r="G15" s="1422">
        <f>1F!R23</f>
        <v>0</v>
      </c>
      <c r="H15" s="1401"/>
      <c r="I15" s="1401">
        <f>1F!I24</f>
        <v>116496</v>
      </c>
      <c r="J15" s="1401"/>
      <c r="K15" s="1407">
        <f>(G15/E15)*C15</f>
        <v>0</v>
      </c>
      <c r="L15" s="1407"/>
      <c r="M15" s="1407">
        <f>(I15/E15)*C15</f>
        <v>57.74103372390413</v>
      </c>
      <c r="N15" s="1408"/>
      <c r="O15" s="1422">
        <f>1F!R34</f>
        <v>0</v>
      </c>
      <c r="P15" s="1401"/>
      <c r="Q15" s="1401">
        <f>1F!I34</f>
        <v>135684</v>
      </c>
      <c r="R15" s="1401"/>
      <c r="S15" s="1407">
        <f>(O15/E15)*C15</f>
        <v>0</v>
      </c>
      <c r="T15" s="1407"/>
      <c r="U15" s="1407">
        <f>(Q15/E15)*C15</f>
        <v>67.25153155296498</v>
      </c>
      <c r="V15" s="1408"/>
      <c r="X15" s="552"/>
      <c r="Y15" s="552"/>
    </row>
    <row r="16" spans="2:25" ht="15" customHeight="1">
      <c r="B16" s="575"/>
      <c r="C16" s="576"/>
      <c r="D16" s="576"/>
      <c r="E16" s="577"/>
      <c r="F16" s="577"/>
      <c r="G16" s="552"/>
      <c r="H16" s="552"/>
      <c r="I16" s="552"/>
      <c r="J16" s="552"/>
      <c r="K16" s="578"/>
      <c r="L16" s="578"/>
      <c r="M16" s="578"/>
      <c r="N16" s="578"/>
      <c r="O16" s="552"/>
      <c r="P16" s="552"/>
      <c r="Q16" s="552"/>
      <c r="R16" s="552"/>
      <c r="S16" s="578"/>
      <c r="T16" s="578"/>
      <c r="U16" s="578"/>
      <c r="V16" s="578"/>
      <c r="X16" s="552"/>
      <c r="Y16" s="552"/>
    </row>
    <row r="17" spans="2:25" ht="15" customHeight="1">
      <c r="B17" s="1418" t="s">
        <v>288</v>
      </c>
      <c r="C17" s="1418"/>
      <c r="D17" s="1418"/>
      <c r="E17" s="1418"/>
      <c r="F17" s="1421" t="s">
        <v>418</v>
      </c>
      <c r="G17" s="1403"/>
      <c r="H17" s="1403"/>
      <c r="I17" s="1406" t="s">
        <v>341</v>
      </c>
      <c r="J17" s="1406"/>
      <c r="L17" s="1402" t="s">
        <v>283</v>
      </c>
      <c r="M17" s="1403" t="s">
        <v>342</v>
      </c>
      <c r="N17" s="1403"/>
      <c r="O17" s="1406" t="s">
        <v>343</v>
      </c>
      <c r="P17" s="1406"/>
      <c r="S17" s="578"/>
      <c r="T17" s="578"/>
      <c r="U17" s="578"/>
      <c r="V17" s="578"/>
      <c r="X17" s="552"/>
      <c r="Y17" s="552"/>
    </row>
    <row r="18" spans="2:25" ht="15" customHeight="1">
      <c r="B18" s="1418"/>
      <c r="C18" s="1418"/>
      <c r="D18" s="1418"/>
      <c r="E18" s="1418"/>
      <c r="F18" s="1405" t="s">
        <v>344</v>
      </c>
      <c r="G18" s="1405"/>
      <c r="H18" s="1405"/>
      <c r="I18" s="1406"/>
      <c r="J18" s="1406"/>
      <c r="L18" s="1402"/>
      <c r="M18" s="1404" t="s">
        <v>419</v>
      </c>
      <c r="N18" s="1405"/>
      <c r="O18" s="1406"/>
      <c r="P18" s="1406"/>
      <c r="Y18" s="552"/>
    </row>
    <row r="19" ht="15" customHeight="1">
      <c r="Y19" s="565"/>
    </row>
    <row r="20" spans="2:25" ht="18" customHeight="1">
      <c r="B20" s="1294" t="s">
        <v>271</v>
      </c>
      <c r="C20" s="1398" t="s">
        <v>286</v>
      </c>
      <c r="D20" s="1399"/>
      <c r="E20" s="1399"/>
      <c r="F20" s="1399"/>
      <c r="G20" s="1399"/>
      <c r="H20" s="1399"/>
      <c r="I20" s="1399"/>
      <c r="J20" s="1399"/>
      <c r="K20" s="1400"/>
      <c r="L20" s="1398" t="s">
        <v>287</v>
      </c>
      <c r="M20" s="1399"/>
      <c r="N20" s="1399"/>
      <c r="O20" s="1399"/>
      <c r="P20" s="1399"/>
      <c r="Q20" s="1399"/>
      <c r="R20" s="1399"/>
      <c r="S20" s="1399"/>
      <c r="T20" s="1400"/>
      <c r="U20" s="552"/>
      <c r="X20" s="552"/>
      <c r="Y20" s="565"/>
    </row>
    <row r="21" spans="2:25" ht="18" customHeight="1" thickBot="1">
      <c r="B21" s="1419"/>
      <c r="C21" s="1389" t="s">
        <v>418</v>
      </c>
      <c r="D21" s="1390"/>
      <c r="E21" s="1390" t="s">
        <v>344</v>
      </c>
      <c r="F21" s="1390"/>
      <c r="G21" s="1297" t="s">
        <v>289</v>
      </c>
      <c r="H21" s="1393"/>
      <c r="I21" s="1298"/>
      <c r="J21" s="1297" t="s">
        <v>337</v>
      </c>
      <c r="K21" s="1282"/>
      <c r="L21" s="1389" t="s">
        <v>418</v>
      </c>
      <c r="M21" s="1390"/>
      <c r="N21" s="1390" t="s">
        <v>344</v>
      </c>
      <c r="O21" s="1390"/>
      <c r="P21" s="1297" t="s">
        <v>289</v>
      </c>
      <c r="Q21" s="1393"/>
      <c r="R21" s="1298"/>
      <c r="S21" s="1297" t="s">
        <v>337</v>
      </c>
      <c r="T21" s="1282"/>
      <c r="X21" s="552"/>
      <c r="Y21" s="552"/>
    </row>
    <row r="22" spans="2:25" ht="18" customHeight="1" thickTop="1">
      <c r="B22" s="579">
        <v>5</v>
      </c>
      <c r="C22" s="1391">
        <f>E11*1200</f>
        <v>511631.99999999994</v>
      </c>
      <c r="D22" s="1392"/>
      <c r="E22" s="1392">
        <f>G11+I11</f>
        <v>97080</v>
      </c>
      <c r="F22" s="1394"/>
      <c r="G22" s="1395">
        <f>C22/E22</f>
        <v>5.270210135970333</v>
      </c>
      <c r="H22" s="1396"/>
      <c r="I22" s="1397"/>
      <c r="J22" s="1387">
        <f>M11</f>
        <v>136.61694342808894</v>
      </c>
      <c r="K22" s="1388"/>
      <c r="L22" s="1391">
        <f>C22</f>
        <v>511631.99999999994</v>
      </c>
      <c r="M22" s="1392"/>
      <c r="N22" s="1392">
        <f>O11+Q11</f>
        <v>113070</v>
      </c>
      <c r="O22" s="1392"/>
      <c r="P22" s="1395">
        <f>L22/N22</f>
        <v>4.52491377023083</v>
      </c>
      <c r="Q22" s="1396"/>
      <c r="R22" s="1397"/>
      <c r="S22" s="1387">
        <f>U11</f>
        <v>159.11905432029272</v>
      </c>
      <c r="T22" s="1388"/>
      <c r="X22" s="552"/>
      <c r="Y22" s="1243" t="str">
        <f>'報告書'!AE2</f>
        <v>〇〇市町 - 第 ○○ 号</v>
      </c>
    </row>
    <row r="23" spans="2:25" ht="18" customHeight="1">
      <c r="B23" s="580">
        <v>4</v>
      </c>
      <c r="C23" s="1391">
        <f>E12*1200</f>
        <v>988991.9999999998</v>
      </c>
      <c r="D23" s="1392"/>
      <c r="E23" s="1392">
        <f>G12+I12</f>
        <v>116496</v>
      </c>
      <c r="F23" s="1394"/>
      <c r="G23" s="1395">
        <f>C23/E23</f>
        <v>8.489493201483311</v>
      </c>
      <c r="H23" s="1396"/>
      <c r="I23" s="1397"/>
      <c r="J23" s="1387">
        <f>M12</f>
        <v>94.23412929528249</v>
      </c>
      <c r="K23" s="1388"/>
      <c r="L23" s="1391">
        <f>C23</f>
        <v>988991.9999999998</v>
      </c>
      <c r="M23" s="1392"/>
      <c r="N23" s="1392">
        <f>O12+Q12</f>
        <v>135684</v>
      </c>
      <c r="O23" s="1392"/>
      <c r="P23" s="1395">
        <f>L23/N23</f>
        <v>7.28893605730963</v>
      </c>
      <c r="Q23" s="1396"/>
      <c r="R23" s="1397"/>
      <c r="S23" s="1387">
        <f>U12</f>
        <v>109.75538730343624</v>
      </c>
      <c r="T23" s="1388"/>
      <c r="X23" s="552"/>
      <c r="Y23" s="1244"/>
    </row>
    <row r="24" spans="2:25" ht="18" customHeight="1">
      <c r="B24" s="580">
        <v>3</v>
      </c>
      <c r="C24" s="1391">
        <f>E13*1200</f>
        <v>1466351.9999999998</v>
      </c>
      <c r="D24" s="1392"/>
      <c r="E24" s="1392">
        <f>G13+I13</f>
        <v>116496</v>
      </c>
      <c r="F24" s="1394"/>
      <c r="G24" s="1395">
        <f>C24/E24</f>
        <v>12.587144622991346</v>
      </c>
      <c r="H24" s="1396"/>
      <c r="I24" s="1397"/>
      <c r="J24" s="1387">
        <f>M13</f>
        <v>71.50152214475108</v>
      </c>
      <c r="K24" s="1388"/>
      <c r="L24" s="1391">
        <f>C24</f>
        <v>1466351.9999999998</v>
      </c>
      <c r="M24" s="1392"/>
      <c r="N24" s="1392">
        <f>O13+Q13</f>
        <v>135684</v>
      </c>
      <c r="O24" s="1392"/>
      <c r="P24" s="1395">
        <f>L24/N24</f>
        <v>10.807110639426902</v>
      </c>
      <c r="Q24" s="1396"/>
      <c r="R24" s="1397"/>
      <c r="S24" s="1387">
        <f>U13</f>
        <v>83.27850338799962</v>
      </c>
      <c r="T24" s="1388"/>
      <c r="X24" s="552"/>
      <c r="Y24" s="1244"/>
    </row>
    <row r="25" spans="2:25" ht="18" customHeight="1">
      <c r="B25" s="580">
        <v>2</v>
      </c>
      <c r="C25" s="1391">
        <f>E14*1200</f>
        <v>1943711.9999999998</v>
      </c>
      <c r="D25" s="1392"/>
      <c r="E25" s="1392">
        <f>G14+I14</f>
        <v>116496</v>
      </c>
      <c r="F25" s="1394"/>
      <c r="G25" s="1395">
        <f>C25/E25</f>
        <v>16.68479604449938</v>
      </c>
      <c r="H25" s="1396"/>
      <c r="I25" s="1397"/>
      <c r="J25" s="1387">
        <f>M14</f>
        <v>61.64722816078573</v>
      </c>
      <c r="K25" s="1388"/>
      <c r="L25" s="1391">
        <f>C25</f>
        <v>1943711.9999999998</v>
      </c>
      <c r="M25" s="1392"/>
      <c r="N25" s="1392">
        <f>O14+Q14</f>
        <v>135684</v>
      </c>
      <c r="O25" s="1392"/>
      <c r="P25" s="1395">
        <f>L25/N25</f>
        <v>14.325285221544174</v>
      </c>
      <c r="Q25" s="1396"/>
      <c r="R25" s="1397"/>
      <c r="S25" s="1387">
        <f>U14</f>
        <v>71.80111339246027</v>
      </c>
      <c r="T25" s="1388"/>
      <c r="X25" s="552"/>
      <c r="Y25" s="1244"/>
    </row>
    <row r="26" spans="2:25" ht="18" customHeight="1">
      <c r="B26" s="581">
        <v>1</v>
      </c>
      <c r="C26" s="1429">
        <f>E15*1200</f>
        <v>2421071.9999999995</v>
      </c>
      <c r="D26" s="1427"/>
      <c r="E26" s="1427">
        <f>G15+I15</f>
        <v>116496</v>
      </c>
      <c r="F26" s="1428"/>
      <c r="G26" s="1431">
        <f>C26/E26</f>
        <v>20.78244746600741</v>
      </c>
      <c r="H26" s="1432"/>
      <c r="I26" s="1433"/>
      <c r="J26" s="1430">
        <f>M15</f>
        <v>57.74103372390413</v>
      </c>
      <c r="K26" s="1265"/>
      <c r="L26" s="1429">
        <f>C26</f>
        <v>2421071.9999999995</v>
      </c>
      <c r="M26" s="1427"/>
      <c r="N26" s="1427">
        <f>O15+Q15</f>
        <v>135684</v>
      </c>
      <c r="O26" s="1427"/>
      <c r="P26" s="1431">
        <f>L26/N26</f>
        <v>17.843459803661446</v>
      </c>
      <c r="Q26" s="1432"/>
      <c r="R26" s="1433"/>
      <c r="S26" s="1430">
        <f>U15</f>
        <v>67.25153155296498</v>
      </c>
      <c r="T26" s="1265"/>
      <c r="X26" s="552"/>
      <c r="Y26" s="1244"/>
    </row>
    <row r="27" spans="1:25" ht="18" customHeight="1">
      <c r="A27" s="545"/>
      <c r="Y27" s="1244"/>
    </row>
    <row r="28" spans="1:25" ht="18" customHeight="1">
      <c r="A28" s="545"/>
      <c r="Y28" s="1244"/>
    </row>
    <row r="29" spans="1:25" ht="18" customHeight="1">
      <c r="A29" s="545"/>
      <c r="Y29" s="1244"/>
    </row>
    <row r="30" spans="1:25" ht="18" customHeight="1">
      <c r="A30" s="545"/>
      <c r="Y30" s="1245"/>
    </row>
    <row r="31" spans="1:25" ht="18" customHeight="1">
      <c r="A31" s="545"/>
      <c r="Y31" s="582"/>
    </row>
    <row r="32" ht="11.25">
      <c r="A32" s="545"/>
    </row>
    <row r="33" ht="11.25">
      <c r="A33" s="545"/>
    </row>
    <row r="34" ht="11.25">
      <c r="A34" s="545"/>
    </row>
    <row r="35" ht="11.25">
      <c r="A35" s="545"/>
    </row>
    <row r="36" ht="11.25">
      <c r="A36" s="545"/>
    </row>
    <row r="37" ht="11.25">
      <c r="A37" s="545"/>
    </row>
  </sheetData>
  <sheetProtection/>
  <mergeCells count="129">
    <mergeCell ref="P24:R24"/>
    <mergeCell ref="P23:R23"/>
    <mergeCell ref="S23:T23"/>
    <mergeCell ref="S25:T25"/>
    <mergeCell ref="L26:M26"/>
    <mergeCell ref="N26:O26"/>
    <mergeCell ref="P26:R26"/>
    <mergeCell ref="S26:T26"/>
    <mergeCell ref="S24:T24"/>
    <mergeCell ref="L24:M24"/>
    <mergeCell ref="L25:M25"/>
    <mergeCell ref="N25:O25"/>
    <mergeCell ref="P25:R25"/>
    <mergeCell ref="N24:O24"/>
    <mergeCell ref="J26:K26"/>
    <mergeCell ref="G23:I23"/>
    <mergeCell ref="G24:I24"/>
    <mergeCell ref="G25:I25"/>
    <mergeCell ref="J23:K23"/>
    <mergeCell ref="J24:K24"/>
    <mergeCell ref="J25:K25"/>
    <mergeCell ref="G26:I26"/>
    <mergeCell ref="E26:F26"/>
    <mergeCell ref="C26:D26"/>
    <mergeCell ref="C23:D23"/>
    <mergeCell ref="C24:D24"/>
    <mergeCell ref="C25:D25"/>
    <mergeCell ref="E23:F23"/>
    <mergeCell ref="E24:F24"/>
    <mergeCell ref="E25:F25"/>
    <mergeCell ref="U15:V15"/>
    <mergeCell ref="K12:L12"/>
    <mergeCell ref="K13:L13"/>
    <mergeCell ref="K14:L14"/>
    <mergeCell ref="K15:L15"/>
    <mergeCell ref="M12:N12"/>
    <mergeCell ref="M13:N13"/>
    <mergeCell ref="M14:N14"/>
    <mergeCell ref="S15:T15"/>
    <mergeCell ref="O15:P15"/>
    <mergeCell ref="O9:V9"/>
    <mergeCell ref="S10:T10"/>
    <mergeCell ref="U10:V10"/>
    <mergeCell ref="S12:T12"/>
    <mergeCell ref="U12:V12"/>
    <mergeCell ref="O12:P12"/>
    <mergeCell ref="Q12:R12"/>
    <mergeCell ref="O10:P10"/>
    <mergeCell ref="Q10:R10"/>
    <mergeCell ref="U11:V11"/>
    <mergeCell ref="U13:V13"/>
    <mergeCell ref="S14:T14"/>
    <mergeCell ref="U14:V14"/>
    <mergeCell ref="S13:T13"/>
    <mergeCell ref="B9:B10"/>
    <mergeCell ref="C9:D10"/>
    <mergeCell ref="E9:F10"/>
    <mergeCell ref="G9:N9"/>
    <mergeCell ref="K10:L10"/>
    <mergeCell ref="M10:N10"/>
    <mergeCell ref="B20:B21"/>
    <mergeCell ref="C21:D21"/>
    <mergeCell ref="E21:F21"/>
    <mergeCell ref="E15:F15"/>
    <mergeCell ref="F17:H17"/>
    <mergeCell ref="G15:H15"/>
    <mergeCell ref="G21:I21"/>
    <mergeCell ref="I15:J15"/>
    <mergeCell ref="C20:K20"/>
    <mergeCell ref="C15:D15"/>
    <mergeCell ref="K5:O5"/>
    <mergeCell ref="K6:O6"/>
    <mergeCell ref="C5:C6"/>
    <mergeCell ref="F18:H18"/>
    <mergeCell ref="B17:E18"/>
    <mergeCell ref="I17:J18"/>
    <mergeCell ref="I12:J12"/>
    <mergeCell ref="G14:H14"/>
    <mergeCell ref="C12:D12"/>
    <mergeCell ref="G12:H12"/>
    <mergeCell ref="D5:H5"/>
    <mergeCell ref="J5:J6"/>
    <mergeCell ref="E12:F12"/>
    <mergeCell ref="E13:F13"/>
    <mergeCell ref="E14:F14"/>
    <mergeCell ref="C13:D13"/>
    <mergeCell ref="G13:H13"/>
    <mergeCell ref="I10:J10"/>
    <mergeCell ref="G10:H10"/>
    <mergeCell ref="C11:D11"/>
    <mergeCell ref="E11:F11"/>
    <mergeCell ref="G11:H11"/>
    <mergeCell ref="I11:J11"/>
    <mergeCell ref="C14:D14"/>
    <mergeCell ref="D6:H6"/>
    <mergeCell ref="S11:T11"/>
    <mergeCell ref="I13:J13"/>
    <mergeCell ref="O13:P13"/>
    <mergeCell ref="Q13:R13"/>
    <mergeCell ref="K11:L11"/>
    <mergeCell ref="M11:N11"/>
    <mergeCell ref="O11:P11"/>
    <mergeCell ref="Q11:R11"/>
    <mergeCell ref="O14:P14"/>
    <mergeCell ref="I14:J14"/>
    <mergeCell ref="Q14:R14"/>
    <mergeCell ref="L20:T20"/>
    <mergeCell ref="Q15:R15"/>
    <mergeCell ref="L17:L18"/>
    <mergeCell ref="M17:N17"/>
    <mergeCell ref="M18:N18"/>
    <mergeCell ref="O17:P18"/>
    <mergeCell ref="M15:N15"/>
    <mergeCell ref="C22:D22"/>
    <mergeCell ref="E22:F22"/>
    <mergeCell ref="G22:I22"/>
    <mergeCell ref="J22:K22"/>
    <mergeCell ref="J21:K21"/>
    <mergeCell ref="P22:R22"/>
    <mergeCell ref="Y22:Y30"/>
    <mergeCell ref="S22:T22"/>
    <mergeCell ref="L21:M21"/>
    <mergeCell ref="N21:O21"/>
    <mergeCell ref="S21:T21"/>
    <mergeCell ref="L22:M22"/>
    <mergeCell ref="N22:O22"/>
    <mergeCell ref="P21:R21"/>
    <mergeCell ref="L23:M23"/>
    <mergeCell ref="N23:O2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Y75"/>
  <sheetViews>
    <sheetView zoomScaleSheetLayoutView="75" zoomScalePageLayoutView="0" workbookViewId="0" topLeftCell="A1">
      <selection activeCell="R50" sqref="R50"/>
    </sheetView>
  </sheetViews>
  <sheetFormatPr defaultColWidth="8.00390625" defaultRowHeight="12"/>
  <cols>
    <col min="1" max="1" width="2.28125" style="15" customWidth="1"/>
    <col min="2" max="21" width="6.7109375" style="15" customWidth="1"/>
    <col min="22" max="22" width="8.00390625" style="15" customWidth="1"/>
    <col min="23" max="23" width="0.9921875" style="15" customWidth="1"/>
    <col min="24" max="24" width="4.7109375" style="15" customWidth="1"/>
    <col min="25" max="16384" width="8.00390625" style="15" customWidth="1"/>
  </cols>
  <sheetData>
    <row r="1" ht="15" customHeight="1">
      <c r="B1" s="15" t="s">
        <v>290</v>
      </c>
    </row>
    <row r="2" ht="7.5" customHeight="1"/>
    <row r="3" spans="2:12" ht="18" customHeight="1">
      <c r="B3" s="15" t="s">
        <v>291</v>
      </c>
      <c r="F3" s="1455" t="s">
        <v>292</v>
      </c>
      <c r="G3" s="92" t="s">
        <v>426</v>
      </c>
      <c r="H3" s="1452" t="s">
        <v>293</v>
      </c>
      <c r="I3" s="1452"/>
      <c r="J3" s="1452"/>
      <c r="L3" s="15" t="s">
        <v>294</v>
      </c>
    </row>
    <row r="4" spans="2:17" ht="18" customHeight="1">
      <c r="B4" s="19" t="s">
        <v>295</v>
      </c>
      <c r="C4" s="15" t="s">
        <v>296</v>
      </c>
      <c r="F4" s="1455"/>
      <c r="G4" s="96" t="s">
        <v>425</v>
      </c>
      <c r="H4" s="1452"/>
      <c r="I4" s="1452"/>
      <c r="J4" s="1452"/>
      <c r="L4" s="19" t="s">
        <v>297</v>
      </c>
      <c r="M4" s="60" t="s">
        <v>421</v>
      </c>
      <c r="P4" s="19" t="s">
        <v>298</v>
      </c>
      <c r="Q4" s="60" t="s">
        <v>422</v>
      </c>
    </row>
    <row r="5" spans="2:7" ht="18" customHeight="1">
      <c r="B5" s="19" t="s">
        <v>299</v>
      </c>
      <c r="C5" s="15" t="s">
        <v>300</v>
      </c>
      <c r="F5" s="19" t="s">
        <v>301</v>
      </c>
      <c r="G5" s="15" t="s">
        <v>302</v>
      </c>
    </row>
    <row r="6" spans="2:13" ht="18" customHeight="1">
      <c r="B6" s="19" t="s">
        <v>303</v>
      </c>
      <c r="C6" s="15" t="s">
        <v>304</v>
      </c>
      <c r="F6" s="95" t="s">
        <v>427</v>
      </c>
      <c r="G6" s="60" t="s">
        <v>428</v>
      </c>
      <c r="L6" s="19" t="s">
        <v>307</v>
      </c>
      <c r="M6" s="15" t="s">
        <v>345</v>
      </c>
    </row>
    <row r="7" spans="6:13" ht="18" customHeight="1">
      <c r="F7" s="19" t="s">
        <v>305</v>
      </c>
      <c r="G7" s="15" t="s">
        <v>306</v>
      </c>
      <c r="L7" s="19" t="s">
        <v>310</v>
      </c>
      <c r="M7" s="60" t="s">
        <v>500</v>
      </c>
    </row>
    <row r="8" spans="6:24" ht="18" customHeight="1">
      <c r="F8" s="19" t="s">
        <v>308</v>
      </c>
      <c r="G8" s="15" t="s">
        <v>309</v>
      </c>
      <c r="L8" s="19" t="s">
        <v>313</v>
      </c>
      <c r="M8" s="15" t="s">
        <v>346</v>
      </c>
      <c r="W8" s="25"/>
      <c r="X8" s="25"/>
    </row>
    <row r="9" spans="6:24" ht="18" customHeight="1">
      <c r="F9" s="19" t="s">
        <v>311</v>
      </c>
      <c r="G9" s="15" t="s">
        <v>312</v>
      </c>
      <c r="L9" s="19" t="s">
        <v>314</v>
      </c>
      <c r="M9" s="15" t="s">
        <v>347</v>
      </c>
      <c r="W9" s="25"/>
      <c r="X9" s="25"/>
    </row>
    <row r="10" spans="6:24" ht="18" customHeight="1">
      <c r="F10" s="1456" t="s">
        <v>429</v>
      </c>
      <c r="G10" s="92" t="s">
        <v>426</v>
      </c>
      <c r="L10" s="19" t="s">
        <v>315</v>
      </c>
      <c r="M10" s="15" t="s">
        <v>316</v>
      </c>
      <c r="W10" s="25"/>
      <c r="X10" s="25"/>
    </row>
    <row r="11" spans="6:24" ht="18" customHeight="1">
      <c r="F11" s="1455"/>
      <c r="G11" s="96" t="s">
        <v>425</v>
      </c>
      <c r="L11" s="95" t="s">
        <v>423</v>
      </c>
      <c r="M11" s="60" t="s">
        <v>424</v>
      </c>
      <c r="W11" s="25"/>
      <c r="X11" s="25"/>
    </row>
    <row r="12" spans="12:24" ht="18" customHeight="1">
      <c r="L12" s="95"/>
      <c r="M12" s="60"/>
      <c r="W12" s="25"/>
      <c r="X12" s="25"/>
    </row>
    <row r="13" spans="2:24" ht="19.5" customHeight="1">
      <c r="B13" s="35" t="s">
        <v>349</v>
      </c>
      <c r="L13" s="1457">
        <f>1F!Y5</f>
        <v>210</v>
      </c>
      <c r="M13" s="1457"/>
      <c r="N13" s="128" t="s">
        <v>512</v>
      </c>
      <c r="W13" s="25"/>
      <c r="X13" s="25"/>
    </row>
    <row r="14" spans="4:24" ht="7.5" customHeight="1">
      <c r="D14" s="17"/>
      <c r="F14" s="25"/>
      <c r="W14" s="25"/>
      <c r="X14" s="25"/>
    </row>
    <row r="15" spans="2:25" ht="18" customHeight="1" thickBot="1">
      <c r="B15" s="26" t="s">
        <v>270</v>
      </c>
      <c r="C15" s="27" t="s">
        <v>271</v>
      </c>
      <c r="D15" s="1453" t="s">
        <v>417</v>
      </c>
      <c r="E15" s="1454"/>
      <c r="F15" s="1454" t="s">
        <v>348</v>
      </c>
      <c r="G15" s="1454"/>
      <c r="H15" s="1454" t="s">
        <v>335</v>
      </c>
      <c r="I15" s="1454"/>
      <c r="J15" s="1454" t="s">
        <v>334</v>
      </c>
      <c r="K15" s="1454"/>
      <c r="L15" s="27" t="s">
        <v>317</v>
      </c>
      <c r="M15" s="93" t="s">
        <v>420</v>
      </c>
      <c r="N15" s="27" t="s">
        <v>318</v>
      </c>
      <c r="O15" s="27" t="s">
        <v>319</v>
      </c>
      <c r="P15" s="27" t="s">
        <v>320</v>
      </c>
      <c r="Q15" s="27" t="s">
        <v>321</v>
      </c>
      <c r="R15" s="27" t="s">
        <v>322</v>
      </c>
      <c r="S15" s="27" t="s">
        <v>323</v>
      </c>
      <c r="T15" s="27" t="s">
        <v>324</v>
      </c>
      <c r="U15" s="27" t="s">
        <v>325</v>
      </c>
      <c r="V15" s="28" t="s">
        <v>326</v>
      </c>
      <c r="X15" s="25"/>
      <c r="Y15" s="25"/>
    </row>
    <row r="16" spans="2:25" ht="18" customHeight="1" thickTop="1">
      <c r="B16" s="1434" t="s">
        <v>327</v>
      </c>
      <c r="C16" s="78">
        <v>5</v>
      </c>
      <c r="D16" s="1440">
        <f>'柱率・壁率 (2)'!E11</f>
        <v>426.35999999999996</v>
      </c>
      <c r="E16" s="1441"/>
      <c r="F16" s="1442">
        <f>D16*1200</f>
        <v>511631.99999999994</v>
      </c>
      <c r="G16" s="1442"/>
      <c r="H16" s="1438">
        <f>'柱率・壁率 (2)'!I11</f>
        <v>97080</v>
      </c>
      <c r="I16" s="1438"/>
      <c r="J16" s="1438">
        <f>'柱率・壁率 (2)'!G11</f>
        <v>0</v>
      </c>
      <c r="K16" s="1438"/>
      <c r="L16" s="21">
        <f>'柱率・壁率 (2)'!C11</f>
        <v>0.6</v>
      </c>
      <c r="M16" s="22">
        <f>1F!$Z$6</f>
        <v>1</v>
      </c>
      <c r="N16" s="22">
        <f aca="true" t="shared" si="0" ref="N16:N25">M16*20*H16/F16</f>
        <v>3.794915095224693</v>
      </c>
      <c r="O16" s="22">
        <f aca="true" t="shared" si="1" ref="O16:O25">M16*7*J16/F16</f>
        <v>0</v>
      </c>
      <c r="P16" s="22">
        <f aca="true" t="shared" si="2" ref="P16:P25">L16*(N16+O16)</f>
        <v>2.2769490571348157</v>
      </c>
      <c r="Q16" s="87">
        <f>Q19</f>
        <v>1</v>
      </c>
      <c r="R16" s="87">
        <f>R19</f>
        <v>0.9</v>
      </c>
      <c r="S16" s="22">
        <f aca="true" t="shared" si="3" ref="S16:S25">P16*Q16*R16</f>
        <v>2.049254151421334</v>
      </c>
      <c r="T16" s="29">
        <v>0.8</v>
      </c>
      <c r="U16" s="22">
        <f aca="true" t="shared" si="4" ref="U16:U25">S16/T16</f>
        <v>2.5615676892766674</v>
      </c>
      <c r="V16" s="30" t="str">
        <f aca="true" t="shared" si="5" ref="V16:V25">IF(U16&gt;1,"0K","NG")</f>
        <v>0K</v>
      </c>
      <c r="X16" s="25"/>
      <c r="Y16" s="25"/>
    </row>
    <row r="17" spans="2:24" ht="18" customHeight="1">
      <c r="B17" s="1435"/>
      <c r="C17" s="78">
        <v>4</v>
      </c>
      <c r="D17" s="1440">
        <f>'柱率・壁率 (2)'!E12</f>
        <v>824.1599999999999</v>
      </c>
      <c r="E17" s="1441"/>
      <c r="F17" s="1442">
        <f>D17*1200</f>
        <v>988991.9999999998</v>
      </c>
      <c r="G17" s="1442"/>
      <c r="H17" s="1438">
        <f>'柱率・壁率 (2)'!I12</f>
        <v>116496</v>
      </c>
      <c r="I17" s="1438"/>
      <c r="J17" s="1438">
        <f>'柱率・壁率 (2)'!G12</f>
        <v>0</v>
      </c>
      <c r="K17" s="1438"/>
      <c r="L17" s="21">
        <f>'柱率・壁率 (2)'!C12</f>
        <v>0.6666666666666666</v>
      </c>
      <c r="M17" s="22">
        <f>1F!$Z$6</f>
        <v>1</v>
      </c>
      <c r="N17" s="22">
        <f t="shared" si="0"/>
        <v>2.3558532323820622</v>
      </c>
      <c r="O17" s="22">
        <f t="shared" si="1"/>
        <v>0</v>
      </c>
      <c r="P17" s="22">
        <f t="shared" si="2"/>
        <v>1.5705688215880413</v>
      </c>
      <c r="Q17" s="87">
        <f>Q20</f>
        <v>1</v>
      </c>
      <c r="R17" s="87">
        <f>R20</f>
        <v>0.9</v>
      </c>
      <c r="S17" s="22">
        <f t="shared" si="3"/>
        <v>1.4135119394292373</v>
      </c>
      <c r="T17" s="29">
        <v>0.8</v>
      </c>
      <c r="U17" s="22">
        <f t="shared" si="4"/>
        <v>1.7668899242865466</v>
      </c>
      <c r="V17" s="30" t="str">
        <f t="shared" si="5"/>
        <v>0K</v>
      </c>
      <c r="X17" s="25"/>
    </row>
    <row r="18" spans="2:24" ht="18" customHeight="1">
      <c r="B18" s="1435"/>
      <c r="C18" s="78">
        <v>3</v>
      </c>
      <c r="D18" s="1440">
        <f>'柱率・壁率 (2)'!E13</f>
        <v>1221.9599999999998</v>
      </c>
      <c r="E18" s="1441"/>
      <c r="F18" s="1442">
        <f>D18*1200</f>
        <v>1466351.9999999998</v>
      </c>
      <c r="G18" s="1442"/>
      <c r="H18" s="1438">
        <f>'柱率・壁率 (2)'!I13</f>
        <v>116496</v>
      </c>
      <c r="I18" s="1438"/>
      <c r="J18" s="1438">
        <f>'柱率・壁率 (2)'!G13</f>
        <v>0</v>
      </c>
      <c r="K18" s="1438"/>
      <c r="L18" s="21">
        <f>'柱率・壁率 (2)'!C13</f>
        <v>0.75</v>
      </c>
      <c r="M18" s="21">
        <f>1F!$Z$6</f>
        <v>1</v>
      </c>
      <c r="N18" s="22">
        <f t="shared" si="0"/>
        <v>1.5889227143278015</v>
      </c>
      <c r="O18" s="22">
        <f t="shared" si="1"/>
        <v>0</v>
      </c>
      <c r="P18" s="22">
        <f t="shared" si="2"/>
        <v>1.1916920357458511</v>
      </c>
      <c r="Q18" s="87">
        <f>Q20</f>
        <v>1</v>
      </c>
      <c r="R18" s="87">
        <f>R20</f>
        <v>0.9</v>
      </c>
      <c r="S18" s="22">
        <f t="shared" si="3"/>
        <v>1.072522832171266</v>
      </c>
      <c r="T18" s="29">
        <v>0.8</v>
      </c>
      <c r="U18" s="22">
        <f t="shared" si="4"/>
        <v>1.3406535402140825</v>
      </c>
      <c r="V18" s="30" t="str">
        <f t="shared" si="5"/>
        <v>0K</v>
      </c>
      <c r="X18" s="25"/>
    </row>
    <row r="19" spans="2:22" ht="18" customHeight="1">
      <c r="B19" s="1435"/>
      <c r="C19" s="78">
        <v>2</v>
      </c>
      <c r="D19" s="1440">
        <f>'柱率・壁率 (2)'!E14</f>
        <v>1619.7599999999998</v>
      </c>
      <c r="E19" s="1441"/>
      <c r="F19" s="1442">
        <f>D19*1200</f>
        <v>1943711.9999999998</v>
      </c>
      <c r="G19" s="1442"/>
      <c r="H19" s="1438">
        <f>'柱率・壁率 (2)'!I14</f>
        <v>116496</v>
      </c>
      <c r="I19" s="1438"/>
      <c r="J19" s="1438">
        <f>'柱率・壁率 (2)'!G14</f>
        <v>0</v>
      </c>
      <c r="K19" s="1438"/>
      <c r="L19" s="21">
        <f>'柱率・壁率 (2)'!C14</f>
        <v>0.8571428571428571</v>
      </c>
      <c r="M19" s="21">
        <f>1F!$Z$6</f>
        <v>1</v>
      </c>
      <c r="N19" s="22">
        <f t="shared" si="0"/>
        <v>1.1986961031263892</v>
      </c>
      <c r="O19" s="22">
        <f t="shared" si="1"/>
        <v>0</v>
      </c>
      <c r="P19" s="22">
        <f t="shared" si="2"/>
        <v>1.0274538026797622</v>
      </c>
      <c r="Q19" s="87">
        <f>Q20</f>
        <v>1</v>
      </c>
      <c r="R19" s="87">
        <f>R20</f>
        <v>0.9</v>
      </c>
      <c r="S19" s="22">
        <f t="shared" si="3"/>
        <v>0.924708422411786</v>
      </c>
      <c r="T19" s="29">
        <v>0.8</v>
      </c>
      <c r="U19" s="22">
        <f t="shared" si="4"/>
        <v>1.1558855280147324</v>
      </c>
      <c r="V19" s="30" t="str">
        <f t="shared" si="5"/>
        <v>0K</v>
      </c>
    </row>
    <row r="20" spans="2:22" ht="18" customHeight="1" thickBot="1">
      <c r="B20" s="1436"/>
      <c r="C20" s="20">
        <v>1</v>
      </c>
      <c r="D20" s="1443">
        <f>'柱率・壁率 (2)'!E15</f>
        <v>2017.5599999999997</v>
      </c>
      <c r="E20" s="1444"/>
      <c r="F20" s="1445">
        <f>D20*1200</f>
        <v>2421071.9999999995</v>
      </c>
      <c r="G20" s="1445"/>
      <c r="H20" s="1445">
        <f>'柱率・壁率 (2)'!I15</f>
        <v>116496</v>
      </c>
      <c r="I20" s="1445"/>
      <c r="J20" s="1445">
        <f>'柱率・壁率 (2)'!G15</f>
        <v>0</v>
      </c>
      <c r="K20" s="1445"/>
      <c r="L20" s="31">
        <f>'柱率・壁率 (2)'!C15</f>
        <v>1</v>
      </c>
      <c r="M20" s="94">
        <f>1F!$Z$6</f>
        <v>1</v>
      </c>
      <c r="N20" s="31">
        <f t="shared" si="0"/>
        <v>0.9623505620650689</v>
      </c>
      <c r="O20" s="31">
        <f t="shared" si="1"/>
        <v>0</v>
      </c>
      <c r="P20" s="31">
        <f t="shared" si="2"/>
        <v>0.9623505620650689</v>
      </c>
      <c r="Q20" s="88">
        <f>'形状指標'!I30</f>
        <v>1</v>
      </c>
      <c r="R20" s="88">
        <f>'経年指標'!F30</f>
        <v>0.9</v>
      </c>
      <c r="S20" s="31">
        <f t="shared" si="3"/>
        <v>0.866115505858562</v>
      </c>
      <c r="T20" s="32">
        <v>0.8</v>
      </c>
      <c r="U20" s="31">
        <f t="shared" si="4"/>
        <v>1.0826443823232024</v>
      </c>
      <c r="V20" s="18" t="str">
        <f t="shared" si="5"/>
        <v>0K</v>
      </c>
    </row>
    <row r="21" spans="2:22" ht="18" customHeight="1" thickTop="1">
      <c r="B21" s="1434" t="s">
        <v>280</v>
      </c>
      <c r="C21" s="78">
        <v>5</v>
      </c>
      <c r="D21" s="1440">
        <f>D16</f>
        <v>426.35999999999996</v>
      </c>
      <c r="E21" s="1441"/>
      <c r="F21" s="1442">
        <f>F16</f>
        <v>511631.99999999994</v>
      </c>
      <c r="G21" s="1442"/>
      <c r="H21" s="1438">
        <f>'柱率・壁率 (2)'!Q11</f>
        <v>113070</v>
      </c>
      <c r="I21" s="1438"/>
      <c r="J21" s="1438">
        <f>'柱率・壁率 (2)'!O11</f>
        <v>0</v>
      </c>
      <c r="K21" s="1438"/>
      <c r="L21" s="22">
        <f aca="true" t="shared" si="6" ref="L21:M25">L16</f>
        <v>0.6</v>
      </c>
      <c r="M21" s="22">
        <f t="shared" si="6"/>
        <v>1</v>
      </c>
      <c r="N21" s="22">
        <f t="shared" si="0"/>
        <v>4.419973731119242</v>
      </c>
      <c r="O21" s="22">
        <f t="shared" si="1"/>
        <v>0</v>
      </c>
      <c r="P21" s="22">
        <f t="shared" si="2"/>
        <v>2.6519842386715453</v>
      </c>
      <c r="Q21" s="87">
        <f>Q24</f>
        <v>1</v>
      </c>
      <c r="R21" s="87">
        <f>R24</f>
        <v>0.9</v>
      </c>
      <c r="S21" s="22">
        <f t="shared" si="3"/>
        <v>2.386785814804391</v>
      </c>
      <c r="T21" s="29">
        <v>0.8</v>
      </c>
      <c r="U21" s="22">
        <f t="shared" si="4"/>
        <v>2.9834822685054885</v>
      </c>
      <c r="V21" s="30" t="str">
        <f t="shared" si="5"/>
        <v>0K</v>
      </c>
    </row>
    <row r="22" spans="2:24" ht="18" customHeight="1">
      <c r="B22" s="1435"/>
      <c r="C22" s="78">
        <v>4</v>
      </c>
      <c r="D22" s="1440">
        <f>D17</f>
        <v>824.1599999999999</v>
      </c>
      <c r="E22" s="1441"/>
      <c r="F22" s="1442">
        <f>F17</f>
        <v>988991.9999999998</v>
      </c>
      <c r="G22" s="1442"/>
      <c r="H22" s="1438">
        <f>'柱率・壁率 (2)'!Q12</f>
        <v>135684</v>
      </c>
      <c r="I22" s="1438"/>
      <c r="J22" s="1438">
        <f>'柱率・壁率 (2)'!O12</f>
        <v>0</v>
      </c>
      <c r="K22" s="1438"/>
      <c r="L22" s="22">
        <f t="shared" si="6"/>
        <v>0.6666666666666666</v>
      </c>
      <c r="M22" s="22">
        <f t="shared" si="6"/>
        <v>1</v>
      </c>
      <c r="N22" s="22">
        <f t="shared" si="0"/>
        <v>2.7438846825859065</v>
      </c>
      <c r="O22" s="22">
        <f t="shared" si="1"/>
        <v>0</v>
      </c>
      <c r="P22" s="22">
        <f t="shared" si="2"/>
        <v>1.829256455057271</v>
      </c>
      <c r="Q22" s="87">
        <f>Q25</f>
        <v>1</v>
      </c>
      <c r="R22" s="87">
        <f>R25</f>
        <v>0.9</v>
      </c>
      <c r="S22" s="22">
        <f t="shared" si="3"/>
        <v>1.6463308095515439</v>
      </c>
      <c r="T22" s="29">
        <v>0.8</v>
      </c>
      <c r="U22" s="22">
        <f t="shared" si="4"/>
        <v>2.0579135119394296</v>
      </c>
      <c r="V22" s="30" t="str">
        <f t="shared" si="5"/>
        <v>0K</v>
      </c>
      <c r="X22" s="1375" t="str">
        <f>'報告書'!AE2</f>
        <v>〇〇市町 - 第 ○○ 号</v>
      </c>
    </row>
    <row r="23" spans="2:24" ht="18" customHeight="1">
      <c r="B23" s="1435"/>
      <c r="C23" s="78">
        <v>3</v>
      </c>
      <c r="D23" s="1440">
        <f>D18</f>
        <v>1221.9599999999998</v>
      </c>
      <c r="E23" s="1441"/>
      <c r="F23" s="1442">
        <f>F18</f>
        <v>1466351.9999999998</v>
      </c>
      <c r="G23" s="1442"/>
      <c r="H23" s="1438">
        <f>'柱率・壁率 (2)'!Q13</f>
        <v>135684</v>
      </c>
      <c r="I23" s="1438"/>
      <c r="J23" s="1438">
        <f>'柱率・壁率 (2)'!O13</f>
        <v>0</v>
      </c>
      <c r="K23" s="1438"/>
      <c r="L23" s="22">
        <f t="shared" si="6"/>
        <v>0.75</v>
      </c>
      <c r="M23" s="22">
        <f t="shared" si="6"/>
        <v>1</v>
      </c>
      <c r="N23" s="22">
        <f t="shared" si="0"/>
        <v>1.8506334086222138</v>
      </c>
      <c r="O23" s="22">
        <f t="shared" si="1"/>
        <v>0</v>
      </c>
      <c r="P23" s="22">
        <f t="shared" si="2"/>
        <v>1.3879750564666604</v>
      </c>
      <c r="Q23" s="87">
        <f>Q25</f>
        <v>1</v>
      </c>
      <c r="R23" s="87">
        <f>R25</f>
        <v>0.9</v>
      </c>
      <c r="S23" s="22">
        <f t="shared" si="3"/>
        <v>1.2491775508199945</v>
      </c>
      <c r="T23" s="29">
        <v>0.8</v>
      </c>
      <c r="U23" s="22">
        <f t="shared" si="4"/>
        <v>1.561471938524993</v>
      </c>
      <c r="V23" s="30" t="str">
        <f t="shared" si="5"/>
        <v>0K</v>
      </c>
      <c r="X23" s="1376"/>
    </row>
    <row r="24" spans="2:24" ht="18" customHeight="1">
      <c r="B24" s="1435"/>
      <c r="C24" s="78">
        <v>2</v>
      </c>
      <c r="D24" s="1440">
        <f>D19</f>
        <v>1619.7599999999998</v>
      </c>
      <c r="E24" s="1441"/>
      <c r="F24" s="1442">
        <f>F19</f>
        <v>1943711.9999999998</v>
      </c>
      <c r="G24" s="1442"/>
      <c r="H24" s="1438">
        <f>'柱率・壁率 (2)'!Q14</f>
        <v>135684</v>
      </c>
      <c r="I24" s="1438"/>
      <c r="J24" s="1438">
        <f>'柱率・壁率 (2)'!O14</f>
        <v>0</v>
      </c>
      <c r="K24" s="1438"/>
      <c r="L24" s="22">
        <f t="shared" si="6"/>
        <v>0.8571428571428571</v>
      </c>
      <c r="M24" s="22">
        <f t="shared" si="6"/>
        <v>1</v>
      </c>
      <c r="N24" s="22">
        <f t="shared" si="0"/>
        <v>1.3961327604089497</v>
      </c>
      <c r="O24" s="22">
        <f t="shared" si="1"/>
        <v>0</v>
      </c>
      <c r="P24" s="22">
        <f t="shared" si="2"/>
        <v>1.1966852232076712</v>
      </c>
      <c r="Q24" s="87">
        <f>Q25</f>
        <v>1</v>
      </c>
      <c r="R24" s="87">
        <f>R25</f>
        <v>0.9</v>
      </c>
      <c r="S24" s="22">
        <f t="shared" si="3"/>
        <v>1.077016700886904</v>
      </c>
      <c r="T24" s="29">
        <v>0.8</v>
      </c>
      <c r="U24" s="22">
        <f t="shared" si="4"/>
        <v>1.34627087610863</v>
      </c>
      <c r="V24" s="30" t="str">
        <f t="shared" si="5"/>
        <v>0K</v>
      </c>
      <c r="X24" s="1376"/>
    </row>
    <row r="25" spans="2:24" ht="18" customHeight="1">
      <c r="B25" s="1437"/>
      <c r="C25" s="24">
        <v>1</v>
      </c>
      <c r="D25" s="1446">
        <f>D20</f>
        <v>2017.5599999999997</v>
      </c>
      <c r="E25" s="1447"/>
      <c r="F25" s="1439">
        <f>F20</f>
        <v>2421071.9999999995</v>
      </c>
      <c r="G25" s="1439"/>
      <c r="H25" s="1439">
        <f>'柱率・壁率 (2)'!Q15</f>
        <v>135684</v>
      </c>
      <c r="I25" s="1439"/>
      <c r="J25" s="1439">
        <f>'柱率・壁率 (2)'!O15</f>
        <v>0</v>
      </c>
      <c r="K25" s="1439"/>
      <c r="L25" s="23">
        <f t="shared" si="6"/>
        <v>1</v>
      </c>
      <c r="M25" s="23">
        <f t="shared" si="6"/>
        <v>1</v>
      </c>
      <c r="N25" s="23">
        <f t="shared" si="0"/>
        <v>1.120858859216083</v>
      </c>
      <c r="O25" s="23">
        <f t="shared" si="1"/>
        <v>0</v>
      </c>
      <c r="P25" s="23">
        <f t="shared" si="2"/>
        <v>1.120858859216083</v>
      </c>
      <c r="Q25" s="89">
        <f>Q20</f>
        <v>1</v>
      </c>
      <c r="R25" s="89">
        <f>R20</f>
        <v>0.9</v>
      </c>
      <c r="S25" s="23">
        <f t="shared" si="3"/>
        <v>1.0087729732944748</v>
      </c>
      <c r="T25" s="33">
        <v>0.8</v>
      </c>
      <c r="U25" s="23">
        <f t="shared" si="4"/>
        <v>1.2609662166180935</v>
      </c>
      <c r="V25" s="34" t="str">
        <f t="shared" si="5"/>
        <v>0K</v>
      </c>
      <c r="X25" s="1376"/>
    </row>
    <row r="26" spans="2:24" ht="18" customHeight="1">
      <c r="B26" s="25"/>
      <c r="C26" s="25"/>
      <c r="D26" s="84"/>
      <c r="E26" s="25"/>
      <c r="F26" s="25"/>
      <c r="G26" s="25"/>
      <c r="H26" s="25"/>
      <c r="I26" s="25"/>
      <c r="J26" s="25"/>
      <c r="K26" s="25"/>
      <c r="L26" s="84"/>
      <c r="M26" s="84"/>
      <c r="N26" s="84"/>
      <c r="O26" s="84"/>
      <c r="P26" s="85"/>
      <c r="Q26" s="85"/>
      <c r="R26" s="84"/>
      <c r="S26" s="86"/>
      <c r="T26" s="84"/>
      <c r="U26" s="25"/>
      <c r="W26" s="25"/>
      <c r="X26" s="1376"/>
    </row>
    <row r="27" spans="2:24" ht="18" customHeight="1">
      <c r="B27" s="25"/>
      <c r="C27" s="25"/>
      <c r="D27" s="84"/>
      <c r="E27" s="25"/>
      <c r="F27" s="25"/>
      <c r="G27" s="25"/>
      <c r="H27" s="25"/>
      <c r="I27" s="25"/>
      <c r="J27" s="25"/>
      <c r="K27" s="25"/>
      <c r="L27" s="84"/>
      <c r="M27" s="84"/>
      <c r="N27" s="84"/>
      <c r="O27" s="84"/>
      <c r="P27" s="85"/>
      <c r="Q27" s="85"/>
      <c r="R27" s="84"/>
      <c r="S27" s="86"/>
      <c r="T27" s="84"/>
      <c r="U27" s="25"/>
      <c r="W27" s="25"/>
      <c r="X27" s="1376"/>
    </row>
    <row r="28" spans="2:24" ht="18" customHeight="1">
      <c r="B28" s="25"/>
      <c r="C28" s="25"/>
      <c r="D28" s="84"/>
      <c r="E28" s="25"/>
      <c r="F28" s="25"/>
      <c r="G28" s="25"/>
      <c r="H28" s="25"/>
      <c r="I28" s="25"/>
      <c r="J28" s="25"/>
      <c r="K28" s="25"/>
      <c r="L28" s="84"/>
      <c r="M28" s="84"/>
      <c r="N28" s="84"/>
      <c r="O28" s="84"/>
      <c r="P28" s="85"/>
      <c r="Q28" s="85"/>
      <c r="R28" s="84"/>
      <c r="S28" s="86"/>
      <c r="T28" s="84"/>
      <c r="U28" s="25"/>
      <c r="W28" s="25"/>
      <c r="X28" s="1376"/>
    </row>
    <row r="29" spans="2:24" ht="18" customHeight="1">
      <c r="B29" s="25"/>
      <c r="C29" s="25"/>
      <c r="D29" s="84"/>
      <c r="E29" s="25"/>
      <c r="F29" s="25"/>
      <c r="G29" s="25"/>
      <c r="H29" s="25"/>
      <c r="I29" s="25"/>
      <c r="J29" s="25"/>
      <c r="K29" s="25"/>
      <c r="L29" s="84"/>
      <c r="M29" s="84"/>
      <c r="N29" s="84"/>
      <c r="O29" s="84"/>
      <c r="P29" s="85"/>
      <c r="Q29" s="85"/>
      <c r="R29" s="84"/>
      <c r="S29" s="86"/>
      <c r="T29" s="84"/>
      <c r="U29" s="25"/>
      <c r="W29" s="25"/>
      <c r="X29" s="1377"/>
    </row>
    <row r="30" spans="2:23" ht="18" customHeight="1">
      <c r="B30" s="25"/>
      <c r="C30" s="25"/>
      <c r="D30" s="84"/>
      <c r="E30" s="25"/>
      <c r="F30" s="25"/>
      <c r="G30" s="25"/>
      <c r="H30" s="25"/>
      <c r="I30" s="25"/>
      <c r="J30" s="25"/>
      <c r="K30" s="25"/>
      <c r="L30" s="84"/>
      <c r="M30" s="84"/>
      <c r="N30" s="84"/>
      <c r="O30" s="84"/>
      <c r="P30" s="85"/>
      <c r="Q30" s="85"/>
      <c r="R30" s="84"/>
      <c r="S30" s="86"/>
      <c r="T30" s="84"/>
      <c r="U30" s="25"/>
      <c r="W30" s="25"/>
    </row>
    <row r="31" spans="2:23" ht="18" customHeight="1">
      <c r="B31" s="25"/>
      <c r="C31" s="25"/>
      <c r="D31" s="84"/>
      <c r="E31" s="25"/>
      <c r="F31" s="25"/>
      <c r="G31" s="25"/>
      <c r="H31" s="25"/>
      <c r="I31" s="25"/>
      <c r="J31" s="25"/>
      <c r="K31" s="25"/>
      <c r="L31" s="84"/>
      <c r="M31" s="84"/>
      <c r="N31" s="84"/>
      <c r="O31" s="84"/>
      <c r="P31" s="85"/>
      <c r="Q31" s="85"/>
      <c r="R31" s="84"/>
      <c r="S31" s="86"/>
      <c r="T31" s="84"/>
      <c r="U31" s="25"/>
      <c r="W31" s="25"/>
    </row>
    <row r="32" spans="2:24" ht="15" customHeight="1">
      <c r="B32" s="35" t="s">
        <v>433</v>
      </c>
      <c r="R32" s="16"/>
      <c r="W32" s="25"/>
      <c r="X32" s="25"/>
    </row>
    <row r="33" spans="23:24" ht="15" customHeight="1">
      <c r="W33" s="25"/>
      <c r="X33" s="25"/>
    </row>
    <row r="34" spans="2:24" ht="15" customHeight="1">
      <c r="B34" s="60" t="s">
        <v>364</v>
      </c>
      <c r="K34" s="60" t="s">
        <v>502</v>
      </c>
      <c r="W34" s="25"/>
      <c r="X34" s="25"/>
    </row>
    <row r="35" spans="23:24" ht="15" customHeight="1">
      <c r="W35" s="25"/>
      <c r="X35" s="25"/>
    </row>
    <row r="36" spans="2:24" ht="15" customHeight="1">
      <c r="B36" s="67" t="s">
        <v>430</v>
      </c>
      <c r="C36"/>
      <c r="D36"/>
      <c r="E36"/>
      <c r="F36"/>
      <c r="G36"/>
      <c r="H36"/>
      <c r="I36"/>
      <c r="J36"/>
      <c r="L36" s="90" t="s">
        <v>501</v>
      </c>
      <c r="W36" s="25"/>
      <c r="X36" s="25"/>
    </row>
    <row r="37" spans="2:24" ht="15" customHeight="1">
      <c r="B37"/>
      <c r="C37"/>
      <c r="D37"/>
      <c r="E37"/>
      <c r="F37"/>
      <c r="G37"/>
      <c r="H37"/>
      <c r="I37"/>
      <c r="J37"/>
      <c r="L37" t="s">
        <v>365</v>
      </c>
      <c r="M37"/>
      <c r="N37"/>
      <c r="Q37" t="s">
        <v>366</v>
      </c>
      <c r="R37"/>
      <c r="S37" s="91" t="s">
        <v>353</v>
      </c>
      <c r="T37" s="82">
        <f>'面積算定'!S28</f>
        <v>2017.5599999999997</v>
      </c>
      <c r="U37" t="s">
        <v>354</v>
      </c>
      <c r="W37" s="25"/>
      <c r="X37" s="25"/>
    </row>
    <row r="38" spans="2:24" ht="15" customHeight="1">
      <c r="B38" s="69" t="s">
        <v>506</v>
      </c>
      <c r="C38" s="70"/>
      <c r="D38" s="70"/>
      <c r="E38" s="71">
        <v>5</v>
      </c>
      <c r="F38" s="72" t="s">
        <v>355</v>
      </c>
      <c r="G38" s="73">
        <v>20000</v>
      </c>
      <c r="H38" s="74" t="s">
        <v>356</v>
      </c>
      <c r="I38" s="1449">
        <f>E38*G38</f>
        <v>100000</v>
      </c>
      <c r="J38" s="1449"/>
      <c r="L38" s="62" t="s">
        <v>367</v>
      </c>
      <c r="M38" s="63">
        <f>10+0.4*SQRT(T37)</f>
        <v>27.966902905064078</v>
      </c>
      <c r="N38"/>
      <c r="Q38"/>
      <c r="R38"/>
      <c r="S38"/>
      <c r="T38" s="61"/>
      <c r="U38"/>
      <c r="W38" s="25"/>
      <c r="X38" s="25"/>
    </row>
    <row r="39" spans="2:24" ht="15" customHeight="1">
      <c r="B39" s="69" t="s">
        <v>505</v>
      </c>
      <c r="C39" s="70"/>
      <c r="D39" s="70"/>
      <c r="E39" s="71">
        <v>0</v>
      </c>
      <c r="F39" s="72" t="s">
        <v>355</v>
      </c>
      <c r="G39" s="73">
        <v>10000</v>
      </c>
      <c r="H39" s="74" t="s">
        <v>356</v>
      </c>
      <c r="I39" s="1449">
        <f aca="true" t="shared" si="7" ref="I39:I45">E39*G39</f>
        <v>0</v>
      </c>
      <c r="J39" s="1449"/>
      <c r="W39" s="25"/>
      <c r="X39" s="25"/>
    </row>
    <row r="40" spans="2:24" ht="15" customHeight="1">
      <c r="B40" s="69" t="s">
        <v>507</v>
      </c>
      <c r="C40" s="70"/>
      <c r="D40" s="70"/>
      <c r="E40" s="97">
        <f>E38</f>
        <v>5</v>
      </c>
      <c r="F40" s="72" t="s">
        <v>355</v>
      </c>
      <c r="G40" s="73">
        <v>25000</v>
      </c>
      <c r="H40" s="74" t="s">
        <v>356</v>
      </c>
      <c r="I40" s="1449">
        <f t="shared" si="7"/>
        <v>125000</v>
      </c>
      <c r="J40" s="1449"/>
      <c r="L40" s="66" t="s">
        <v>368</v>
      </c>
      <c r="M40" t="s">
        <v>369</v>
      </c>
      <c r="N40"/>
      <c r="O40"/>
      <c r="Q40" s="60" t="s">
        <v>370</v>
      </c>
      <c r="W40" s="25"/>
      <c r="X40" s="25"/>
    </row>
    <row r="41" spans="2:24" ht="15" customHeight="1">
      <c r="B41" s="69" t="s">
        <v>508</v>
      </c>
      <c r="C41" s="70"/>
      <c r="D41" s="70"/>
      <c r="E41" s="97">
        <f>E38</f>
        <v>5</v>
      </c>
      <c r="F41" s="72" t="s">
        <v>355</v>
      </c>
      <c r="G41" s="73">
        <v>3150</v>
      </c>
      <c r="H41" s="74" t="s">
        <v>356</v>
      </c>
      <c r="I41" s="1449">
        <f t="shared" si="7"/>
        <v>15750</v>
      </c>
      <c r="J41" s="1449"/>
      <c r="L41" s="62" t="s">
        <v>371</v>
      </c>
      <c r="M41" s="64">
        <v>30000</v>
      </c>
      <c r="N41" s="65" t="s">
        <v>372</v>
      </c>
      <c r="O41" s="83">
        <f>M38</f>
        <v>27.966902905064078</v>
      </c>
      <c r="W41" s="25"/>
      <c r="X41" s="25"/>
    </row>
    <row r="42" spans="2:24" ht="15" customHeight="1">
      <c r="B42" s="70" t="s">
        <v>509</v>
      </c>
      <c r="C42" s="70"/>
      <c r="D42" s="70"/>
      <c r="E42" s="97">
        <f>E38</f>
        <v>5</v>
      </c>
      <c r="F42" s="72" t="s">
        <v>355</v>
      </c>
      <c r="G42" s="73">
        <v>4200</v>
      </c>
      <c r="H42" s="74" t="s">
        <v>356</v>
      </c>
      <c r="I42" s="1449">
        <f t="shared" si="7"/>
        <v>21000</v>
      </c>
      <c r="J42" s="1449"/>
      <c r="L42" s="62" t="s">
        <v>371</v>
      </c>
      <c r="M42" s="1459">
        <f>M41*O41</f>
        <v>839007.0871519223</v>
      </c>
      <c r="N42" s="1459"/>
      <c r="O42"/>
      <c r="W42" s="25"/>
      <c r="X42" s="25"/>
    </row>
    <row r="43" spans="2:24" ht="15" customHeight="1">
      <c r="B43" s="70" t="s">
        <v>503</v>
      </c>
      <c r="C43" s="70"/>
      <c r="D43" s="70"/>
      <c r="E43" s="97">
        <f>E38</f>
        <v>5</v>
      </c>
      <c r="F43" s="72" t="s">
        <v>355</v>
      </c>
      <c r="G43" s="73">
        <v>3150</v>
      </c>
      <c r="H43" s="74" t="s">
        <v>356</v>
      </c>
      <c r="I43" s="1449">
        <f t="shared" si="7"/>
        <v>15750</v>
      </c>
      <c r="J43" s="1449"/>
      <c r="W43" s="25"/>
      <c r="X43" s="25"/>
    </row>
    <row r="44" spans="2:24" ht="15" customHeight="1">
      <c r="B44" s="70" t="s">
        <v>504</v>
      </c>
      <c r="C44" s="70"/>
      <c r="D44" s="70"/>
      <c r="E44" s="71">
        <v>0</v>
      </c>
      <c r="F44" s="72" t="s">
        <v>355</v>
      </c>
      <c r="G44" s="73">
        <v>2000</v>
      </c>
      <c r="H44" s="74" t="s">
        <v>356</v>
      </c>
      <c r="I44" s="1449">
        <f t="shared" si="7"/>
        <v>0</v>
      </c>
      <c r="J44" s="1449"/>
      <c r="O44"/>
      <c r="W44" s="25"/>
      <c r="X44" s="25"/>
    </row>
    <row r="45" spans="2:24" ht="15" customHeight="1">
      <c r="B45" s="70" t="s">
        <v>510</v>
      </c>
      <c r="C45" s="70"/>
      <c r="D45" s="70"/>
      <c r="E45" s="75">
        <v>0</v>
      </c>
      <c r="F45" s="72" t="s">
        <v>355</v>
      </c>
      <c r="G45" s="76">
        <v>150</v>
      </c>
      <c r="H45" s="74" t="s">
        <v>356</v>
      </c>
      <c r="I45" s="1449">
        <f t="shared" si="7"/>
        <v>0</v>
      </c>
      <c r="J45" s="1449"/>
      <c r="O45" s="68"/>
      <c r="W45" s="25"/>
      <c r="X45" s="25"/>
    </row>
    <row r="46" spans="2:24" ht="15" customHeight="1">
      <c r="B46" s="77"/>
      <c r="C46" s="77"/>
      <c r="D46" s="77"/>
      <c r="E46" s="77"/>
      <c r="F46" s="77"/>
      <c r="G46" s="77"/>
      <c r="H46" s="77"/>
      <c r="I46" s="77"/>
      <c r="J46" s="77"/>
      <c r="W46" s="25"/>
      <c r="X46" s="25"/>
    </row>
    <row r="47" spans="2:24" ht="15" customHeight="1">
      <c r="B47"/>
      <c r="C47"/>
      <c r="D47"/>
      <c r="E47"/>
      <c r="F47"/>
      <c r="G47"/>
      <c r="H47"/>
      <c r="I47" s="1451">
        <f>SUM(I38:J46)</f>
        <v>277500</v>
      </c>
      <c r="J47" s="1451"/>
      <c r="M47" s="60"/>
      <c r="W47" s="25"/>
      <c r="X47" s="25"/>
    </row>
    <row r="48" spans="2:24" ht="15" customHeight="1">
      <c r="B48"/>
      <c r="C48"/>
      <c r="D48"/>
      <c r="E48"/>
      <c r="F48"/>
      <c r="G48"/>
      <c r="H48"/>
      <c r="I48"/>
      <c r="J48"/>
      <c r="W48" s="25"/>
      <c r="X48" s="25"/>
    </row>
    <row r="49" spans="5:24" ht="15" customHeight="1">
      <c r="E49"/>
      <c r="F49"/>
      <c r="G49"/>
      <c r="H49"/>
      <c r="W49" s="25"/>
      <c r="X49" s="25"/>
    </row>
    <row r="50" spans="2:24" ht="15" customHeight="1">
      <c r="B50" s="1448" t="s">
        <v>373</v>
      </c>
      <c r="C50" s="1448"/>
      <c r="D50" t="s">
        <v>374</v>
      </c>
      <c r="E50"/>
      <c r="F50"/>
      <c r="G50"/>
      <c r="H50"/>
      <c r="I50" s="1450">
        <f>I47+2*M42+0.5*M42+0.2*M42</f>
        <v>2542819.1353101903</v>
      </c>
      <c r="J50" s="1450"/>
      <c r="K50" s="96" t="s">
        <v>431</v>
      </c>
      <c r="L50" s="1458">
        <v>2540000</v>
      </c>
      <c r="M50" s="1458"/>
      <c r="W50" s="25"/>
      <c r="X50" s="25"/>
    </row>
    <row r="51" spans="2:24" ht="15" customHeight="1">
      <c r="B51"/>
      <c r="D51" t="s">
        <v>375</v>
      </c>
      <c r="E51"/>
      <c r="F51"/>
      <c r="G51"/>
      <c r="H51"/>
      <c r="W51" s="25"/>
      <c r="X51" s="25"/>
    </row>
    <row r="52" spans="23:24" ht="15" customHeight="1">
      <c r="W52" s="25"/>
      <c r="X52" s="25"/>
    </row>
    <row r="53" spans="3:24" ht="15" customHeight="1">
      <c r="C53" s="60" t="s">
        <v>376</v>
      </c>
      <c r="W53" s="25"/>
      <c r="X53" s="25"/>
    </row>
    <row r="54" spans="23:24" ht="15" customHeight="1">
      <c r="W54" s="25"/>
      <c r="X54" s="1375" t="str">
        <f>X22</f>
        <v>〇〇市町 - 第 ○○ 号</v>
      </c>
    </row>
    <row r="55" spans="3:24" ht="15" customHeight="1">
      <c r="C55" s="60" t="s">
        <v>432</v>
      </c>
      <c r="W55" s="25"/>
      <c r="X55" s="1376"/>
    </row>
    <row r="56" spans="23:24" ht="15" customHeight="1">
      <c r="W56" s="25"/>
      <c r="X56" s="1376"/>
    </row>
    <row r="57" spans="3:24" ht="15" customHeight="1">
      <c r="C57" s="60" t="s">
        <v>434</v>
      </c>
      <c r="W57" s="25"/>
      <c r="X57" s="1376"/>
    </row>
    <row r="58" spans="3:24" ht="15" customHeight="1">
      <c r="C58" s="15" t="s">
        <v>435</v>
      </c>
      <c r="W58" s="25"/>
      <c r="X58" s="1376"/>
    </row>
    <row r="59" spans="23:24" ht="15" customHeight="1">
      <c r="W59" s="25"/>
      <c r="X59" s="1376"/>
    </row>
    <row r="60" spans="23:24" ht="15" customHeight="1">
      <c r="W60" s="25"/>
      <c r="X60" s="1376"/>
    </row>
    <row r="61" spans="23:24" ht="15" customHeight="1">
      <c r="W61" s="25"/>
      <c r="X61" s="1376"/>
    </row>
    <row r="62" spans="23:24" ht="15" customHeight="1">
      <c r="W62" s="25"/>
      <c r="X62" s="1377"/>
    </row>
    <row r="63" ht="15" customHeight="1">
      <c r="W63" s="25"/>
    </row>
    <row r="64" spans="23:24" ht="15" customHeight="1">
      <c r="W64" s="25"/>
      <c r="X64" s="25"/>
    </row>
    <row r="65" ht="11.25">
      <c r="A65" s="17"/>
    </row>
    <row r="66" ht="11.25">
      <c r="A66" s="17"/>
    </row>
    <row r="67" ht="11.25">
      <c r="A67" s="17"/>
    </row>
    <row r="68" ht="11.25">
      <c r="A68" s="17"/>
    </row>
    <row r="69" ht="11.25">
      <c r="A69" s="17"/>
    </row>
    <row r="70" ht="11.25">
      <c r="A70" s="17"/>
    </row>
    <row r="71" ht="11.25">
      <c r="A71" s="17"/>
    </row>
    <row r="72" ht="11.25">
      <c r="A72" s="17"/>
    </row>
    <row r="73" ht="11.25">
      <c r="A73" s="17"/>
    </row>
    <row r="74" ht="11.25">
      <c r="A74" s="17"/>
    </row>
    <row r="75" ht="11.25">
      <c r="A75" s="17"/>
    </row>
  </sheetData>
  <sheetProtection/>
  <mergeCells count="65">
    <mergeCell ref="L50:M50"/>
    <mergeCell ref="M42:N42"/>
    <mergeCell ref="J24:K24"/>
    <mergeCell ref="J25:K25"/>
    <mergeCell ref="I45:J45"/>
    <mergeCell ref="H25:I25"/>
    <mergeCell ref="I44:J44"/>
    <mergeCell ref="J16:K16"/>
    <mergeCell ref="D17:E17"/>
    <mergeCell ref="F17:G17"/>
    <mergeCell ref="L13:M13"/>
    <mergeCell ref="J17:K17"/>
    <mergeCell ref="F16:G16"/>
    <mergeCell ref="H16:I16"/>
    <mergeCell ref="D16:E16"/>
    <mergeCell ref="H17:I17"/>
    <mergeCell ref="H3:J4"/>
    <mergeCell ref="D15:E15"/>
    <mergeCell ref="F3:F4"/>
    <mergeCell ref="F15:G15"/>
    <mergeCell ref="J15:K15"/>
    <mergeCell ref="H15:I15"/>
    <mergeCell ref="F10:F11"/>
    <mergeCell ref="B50:C50"/>
    <mergeCell ref="I38:J38"/>
    <mergeCell ref="I39:J39"/>
    <mergeCell ref="I40:J40"/>
    <mergeCell ref="I41:J41"/>
    <mergeCell ref="I42:J42"/>
    <mergeCell ref="I43:J43"/>
    <mergeCell ref="I50:J50"/>
    <mergeCell ref="I47:J47"/>
    <mergeCell ref="D19:E19"/>
    <mergeCell ref="F19:G19"/>
    <mergeCell ref="H19:I19"/>
    <mergeCell ref="J19:K19"/>
    <mergeCell ref="D18:E18"/>
    <mergeCell ref="F18:G18"/>
    <mergeCell ref="H18:I18"/>
    <mergeCell ref="J22:K22"/>
    <mergeCell ref="J21:K21"/>
    <mergeCell ref="H22:I22"/>
    <mergeCell ref="J18:K18"/>
    <mergeCell ref="J20:K20"/>
    <mergeCell ref="H20:I20"/>
    <mergeCell ref="D25:E25"/>
    <mergeCell ref="X54:X62"/>
    <mergeCell ref="X22:X29"/>
    <mergeCell ref="D24:E24"/>
    <mergeCell ref="F24:G24"/>
    <mergeCell ref="D22:E22"/>
    <mergeCell ref="F22:G22"/>
    <mergeCell ref="F23:G23"/>
    <mergeCell ref="H23:I23"/>
    <mergeCell ref="J23:K23"/>
    <mergeCell ref="B16:B20"/>
    <mergeCell ref="B21:B25"/>
    <mergeCell ref="H24:I24"/>
    <mergeCell ref="F25:G25"/>
    <mergeCell ref="D21:E21"/>
    <mergeCell ref="F21:G21"/>
    <mergeCell ref="H21:I21"/>
    <mergeCell ref="D23:E23"/>
    <mergeCell ref="D20:E20"/>
    <mergeCell ref="F20:G20"/>
  </mergeCells>
  <printOptions horizontalCentered="1"/>
  <pageMargins left="0.3937007874015748" right="0.3937007874015748" top="0.9448818897637796" bottom="0.5905511811023623" header="0.5118110236220472" footer="0.5118110236220472"/>
  <pageSetup blackAndWhite="1" fitToHeight="10" fitToWidth="1" horizontalDpi="300" verticalDpi="300" orientation="landscape" paperSize="9" r:id="rId4"/>
  <legacyDrawing r:id="rId3"/>
  <oleObjects>
    <oleObject progId="Equation.3" shapeId="376471" r:id="rId1"/>
    <oleObject progId="Equation.3" shapeId="2336738" r:id="rId2"/>
  </oleObjects>
</worksheet>
</file>

<file path=xl/worksheets/sheet25.xml><?xml version="1.0" encoding="utf-8"?>
<worksheet xmlns="http://schemas.openxmlformats.org/spreadsheetml/2006/main" xmlns:r="http://schemas.openxmlformats.org/officeDocument/2006/relationships">
  <dimension ref="B2:AH36"/>
  <sheetViews>
    <sheetView view="pageBreakPreview" zoomScale="60" zoomScalePageLayoutView="0" workbookViewId="0" topLeftCell="A1">
      <selection activeCell="AH15" sqref="AH15"/>
    </sheetView>
  </sheetViews>
  <sheetFormatPr defaultColWidth="5.28125" defaultRowHeight="18" customHeight="1"/>
  <cols>
    <col min="1" max="1" width="3.140625" style="129" customWidth="1"/>
    <col min="2" max="2" width="1.7109375" style="129" customWidth="1"/>
    <col min="3" max="4" width="3.00390625" style="129" customWidth="1"/>
    <col min="5" max="5" width="2.421875" style="129" customWidth="1"/>
    <col min="6" max="7" width="3.00390625" style="129" customWidth="1"/>
    <col min="8" max="8" width="3.57421875" style="129" customWidth="1"/>
    <col min="9" max="9" width="2.421875" style="129" customWidth="1"/>
    <col min="10" max="11" width="3.00390625" style="129" customWidth="1"/>
    <col min="12" max="13" width="1.8515625" style="129" customWidth="1"/>
    <col min="14" max="14" width="2.421875" style="129" customWidth="1"/>
    <col min="15" max="16" width="3.00390625" style="129" customWidth="1"/>
    <col min="17" max="17" width="3.57421875" style="129" customWidth="1"/>
    <col min="18" max="18" width="2.421875" style="129" customWidth="1"/>
    <col min="19" max="20" width="3.00390625" style="129" customWidth="1"/>
    <col min="21" max="22" width="1.8515625" style="129" customWidth="1"/>
    <col min="23" max="23" width="2.421875" style="129" customWidth="1"/>
    <col min="24" max="25" width="3.00390625" style="129" customWidth="1"/>
    <col min="26" max="26" width="3.57421875" style="129" customWidth="1"/>
    <col min="27" max="29" width="2.421875" style="129" customWidth="1"/>
    <col min="30" max="30" width="1.421875" style="150" customWidth="1"/>
    <col min="31" max="31" width="4.7109375" style="150" customWidth="1"/>
    <col min="32" max="32" width="6.421875" style="129" customWidth="1"/>
    <col min="33" max="33" width="0.9921875" style="129" customWidth="1"/>
    <col min="34" max="34" width="8.7109375" style="151" customWidth="1"/>
    <col min="35" max="35" width="3.00390625" style="129" customWidth="1"/>
    <col min="36" max="36" width="4.7109375" style="129" hidden="1" customWidth="1"/>
    <col min="37" max="40" width="4.7109375" style="129" customWidth="1"/>
    <col min="41" max="16384" width="5.28125" style="129" customWidth="1"/>
  </cols>
  <sheetData>
    <row r="2" spans="2:34" ht="24.75" customHeight="1">
      <c r="B2" s="130"/>
      <c r="C2" s="131"/>
      <c r="D2" s="131"/>
      <c r="E2" s="131"/>
      <c r="F2" s="131"/>
      <c r="G2" s="131"/>
      <c r="H2" s="131"/>
      <c r="I2" s="131"/>
      <c r="J2" s="131"/>
      <c r="K2" s="131"/>
      <c r="L2" s="131"/>
      <c r="M2" s="131"/>
      <c r="N2" s="131"/>
      <c r="O2" s="131"/>
      <c r="P2" s="131"/>
      <c r="Q2" s="131"/>
      <c r="R2" s="131"/>
      <c r="S2" s="131"/>
      <c r="T2" s="131"/>
      <c r="U2" s="131"/>
      <c r="V2" s="131"/>
      <c r="W2" s="131"/>
      <c r="X2" s="131"/>
      <c r="Y2" s="131"/>
      <c r="Z2" s="132"/>
      <c r="AA2" s="132"/>
      <c r="AB2" s="132"/>
      <c r="AC2" s="132"/>
      <c r="AD2" s="133"/>
      <c r="AE2" s="133"/>
      <c r="AF2" s="132"/>
      <c r="AG2" s="132"/>
      <c r="AH2" s="134"/>
    </row>
    <row r="3" spans="2:34" ht="19.5" customHeight="1">
      <c r="B3" s="130"/>
      <c r="C3" s="131"/>
      <c r="D3" s="131"/>
      <c r="E3" s="131"/>
      <c r="F3" s="131"/>
      <c r="G3" s="131"/>
      <c r="H3" s="131"/>
      <c r="I3" s="131"/>
      <c r="J3" s="131"/>
      <c r="K3" s="131"/>
      <c r="L3" s="131"/>
      <c r="M3" s="131"/>
      <c r="N3" s="131"/>
      <c r="O3" s="131"/>
      <c r="P3" s="131"/>
      <c r="Q3" s="131"/>
      <c r="R3" s="131"/>
      <c r="S3" s="131"/>
      <c r="T3" s="131"/>
      <c r="U3" s="131"/>
      <c r="V3" s="131"/>
      <c r="W3" s="131"/>
      <c r="X3" s="131"/>
      <c r="Y3" s="131"/>
      <c r="Z3" s="135"/>
      <c r="AA3" s="135"/>
      <c r="AB3" s="135"/>
      <c r="AC3" s="135"/>
      <c r="AD3" s="133"/>
      <c r="AE3" s="133"/>
      <c r="AF3" s="133"/>
      <c r="AG3" s="135"/>
      <c r="AH3" s="135"/>
    </row>
    <row r="4" spans="2:34" ht="19.5" customHeight="1">
      <c r="B4" s="131"/>
      <c r="C4" s="136"/>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3"/>
      <c r="AE4" s="133"/>
      <c r="AF4" s="132"/>
      <c r="AG4" s="132"/>
      <c r="AH4" s="134"/>
    </row>
    <row r="5" spans="2:34" s="137" customFormat="1" ht="19.5" customHeight="1">
      <c r="B5" s="138"/>
      <c r="C5" s="139"/>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3"/>
      <c r="AE5" s="133"/>
      <c r="AF5" s="133"/>
      <c r="AG5" s="135"/>
      <c r="AH5" s="135"/>
    </row>
    <row r="6" spans="2:34" s="137" customFormat="1" ht="19.5" customHeight="1">
      <c r="B6" s="138"/>
      <c r="C6" s="139"/>
      <c r="D6" s="135"/>
      <c r="E6" s="140"/>
      <c r="F6" s="135"/>
      <c r="G6" s="135"/>
      <c r="H6" s="135"/>
      <c r="I6" s="135"/>
      <c r="J6" s="141"/>
      <c r="K6" s="141"/>
      <c r="L6" s="141"/>
      <c r="M6" s="141"/>
      <c r="N6" s="1237"/>
      <c r="O6" s="1237"/>
      <c r="P6" s="1237"/>
      <c r="Q6" s="1237"/>
      <c r="R6" s="1237"/>
      <c r="S6" s="1237"/>
      <c r="T6" s="1237"/>
      <c r="U6" s="1237"/>
      <c r="V6" s="1237"/>
      <c r="W6" s="1237"/>
      <c r="X6" s="1237"/>
      <c r="Y6" s="135"/>
      <c r="Z6" s="135"/>
      <c r="AA6" s="135"/>
      <c r="AB6" s="135"/>
      <c r="AC6" s="135"/>
      <c r="AD6" s="133"/>
      <c r="AE6" s="133"/>
      <c r="AF6" s="133"/>
      <c r="AG6" s="135"/>
      <c r="AH6" s="135"/>
    </row>
    <row r="7" spans="2:34" s="137" customFormat="1" ht="19.5" customHeight="1">
      <c r="B7" s="138"/>
      <c r="C7" s="139"/>
      <c r="D7" s="135"/>
      <c r="E7" s="140"/>
      <c r="F7" s="135"/>
      <c r="G7" s="135"/>
      <c r="H7" s="135"/>
      <c r="I7" s="135"/>
      <c r="J7" s="135"/>
      <c r="K7" s="135"/>
      <c r="L7" s="135"/>
      <c r="M7" s="135"/>
      <c r="N7" s="135"/>
      <c r="O7" s="135"/>
      <c r="P7" s="135"/>
      <c r="Q7" s="135"/>
      <c r="R7" s="135"/>
      <c r="S7" s="140"/>
      <c r="T7" s="135"/>
      <c r="U7" s="135"/>
      <c r="V7" s="135"/>
      <c r="W7" s="135"/>
      <c r="X7" s="135"/>
      <c r="Y7" s="135"/>
      <c r="Z7" s="135"/>
      <c r="AA7" s="135"/>
      <c r="AB7" s="135"/>
      <c r="AC7" s="135"/>
      <c r="AD7" s="133"/>
      <c r="AE7" s="133"/>
      <c r="AF7" s="133"/>
      <c r="AG7" s="135"/>
      <c r="AH7" s="135"/>
    </row>
    <row r="8" spans="2:34" s="137" customFormat="1" ht="19.5" customHeight="1">
      <c r="B8" s="138"/>
      <c r="C8" s="139"/>
      <c r="D8" s="135"/>
      <c r="E8" s="140"/>
      <c r="F8" s="135"/>
      <c r="G8" s="139"/>
      <c r="H8" s="142"/>
      <c r="I8" s="142"/>
      <c r="J8" s="142"/>
      <c r="K8" s="139"/>
      <c r="L8" s="139"/>
      <c r="M8" s="139"/>
      <c r="N8" s="139"/>
      <c r="O8" s="139"/>
      <c r="P8" s="139"/>
      <c r="Q8" s="139"/>
      <c r="R8" s="139"/>
      <c r="S8" s="142"/>
      <c r="T8" s="139"/>
      <c r="U8" s="139"/>
      <c r="V8" s="139"/>
      <c r="W8" s="139"/>
      <c r="X8" s="139"/>
      <c r="Y8" s="139"/>
      <c r="Z8" s="139"/>
      <c r="AA8" s="139"/>
      <c r="AB8" s="139"/>
      <c r="AC8" s="139"/>
      <c r="AD8" s="143"/>
      <c r="AE8" s="143"/>
      <c r="AF8" s="143"/>
      <c r="AG8" s="135"/>
      <c r="AH8" s="135"/>
    </row>
    <row r="9" spans="2:34" s="137" customFormat="1" ht="19.5" customHeight="1">
      <c r="B9" s="138"/>
      <c r="C9" s="139"/>
      <c r="D9" s="135"/>
      <c r="E9" s="140"/>
      <c r="F9" s="135"/>
      <c r="G9" s="139"/>
      <c r="H9" s="142"/>
      <c r="I9" s="142"/>
      <c r="J9" s="142"/>
      <c r="K9" s="139"/>
      <c r="L9" s="139"/>
      <c r="M9" s="139"/>
      <c r="N9" s="139"/>
      <c r="O9" s="139"/>
      <c r="P9" s="139"/>
      <c r="Q9" s="139"/>
      <c r="R9" s="139"/>
      <c r="S9" s="142"/>
      <c r="T9" s="139"/>
      <c r="U9" s="139"/>
      <c r="V9" s="139"/>
      <c r="W9" s="139"/>
      <c r="X9" s="139"/>
      <c r="Y9" s="139"/>
      <c r="Z9" s="139"/>
      <c r="AA9" s="139"/>
      <c r="AB9" s="139"/>
      <c r="AC9" s="139"/>
      <c r="AD9" s="143"/>
      <c r="AE9" s="143"/>
      <c r="AF9" s="143"/>
      <c r="AG9" s="135"/>
      <c r="AH9" s="135"/>
    </row>
    <row r="10" spans="2:34" s="137" customFormat="1" ht="19.5" customHeight="1">
      <c r="B10" s="138"/>
      <c r="C10" s="139"/>
      <c r="D10" s="135"/>
      <c r="E10" s="140"/>
      <c r="F10" s="135"/>
      <c r="G10" s="139"/>
      <c r="H10" s="142"/>
      <c r="I10" s="142"/>
      <c r="J10" s="142"/>
      <c r="K10" s="139"/>
      <c r="L10" s="139"/>
      <c r="M10" s="139"/>
      <c r="N10" s="139"/>
      <c r="O10" s="139"/>
      <c r="P10" s="139"/>
      <c r="Q10" s="139"/>
      <c r="R10" s="139"/>
      <c r="S10" s="142"/>
      <c r="T10" s="139"/>
      <c r="U10" s="139"/>
      <c r="V10" s="139"/>
      <c r="W10" s="139"/>
      <c r="X10" s="139"/>
      <c r="Y10" s="139"/>
      <c r="Z10" s="139"/>
      <c r="AA10" s="139"/>
      <c r="AB10" s="139"/>
      <c r="AC10" s="139"/>
      <c r="AD10" s="143"/>
      <c r="AE10" s="143"/>
      <c r="AF10" s="143"/>
      <c r="AG10" s="135"/>
      <c r="AH10" s="135"/>
    </row>
    <row r="11" spans="2:34" s="137" customFormat="1" ht="19.5" customHeight="1">
      <c r="B11" s="138"/>
      <c r="C11" s="139"/>
      <c r="D11" s="135"/>
      <c r="E11" s="140"/>
      <c r="F11" s="135"/>
      <c r="G11" s="139"/>
      <c r="H11" s="142"/>
      <c r="I11" s="142"/>
      <c r="J11" s="142"/>
      <c r="K11" s="139"/>
      <c r="L11" s="139"/>
      <c r="M11" s="139"/>
      <c r="N11" s="139"/>
      <c r="O11" s="139"/>
      <c r="P11" s="139"/>
      <c r="Q11" s="139"/>
      <c r="R11" s="139"/>
      <c r="S11" s="142"/>
      <c r="T11" s="139"/>
      <c r="U11" s="139"/>
      <c r="V11" s="139"/>
      <c r="W11" s="139"/>
      <c r="X11" s="139"/>
      <c r="Y11" s="139"/>
      <c r="Z11" s="139"/>
      <c r="AA11" s="139"/>
      <c r="AB11" s="139"/>
      <c r="AC11" s="139"/>
      <c r="AD11" s="143"/>
      <c r="AE11" s="143"/>
      <c r="AF11" s="143"/>
      <c r="AG11" s="135"/>
      <c r="AH11" s="135"/>
    </row>
    <row r="12" spans="2:34" s="137" customFormat="1" ht="19.5" customHeight="1">
      <c r="B12" s="138"/>
      <c r="C12" s="139"/>
      <c r="D12" s="135"/>
      <c r="E12" s="140"/>
      <c r="F12" s="135"/>
      <c r="G12" s="139"/>
      <c r="H12" s="142"/>
      <c r="I12" s="142"/>
      <c r="J12" s="142"/>
      <c r="K12" s="139"/>
      <c r="L12" s="139"/>
      <c r="M12" s="139"/>
      <c r="N12" s="139"/>
      <c r="O12" s="139"/>
      <c r="P12" s="139"/>
      <c r="Q12" s="139"/>
      <c r="R12" s="139"/>
      <c r="S12" s="142"/>
      <c r="T12" s="139"/>
      <c r="U12" s="139"/>
      <c r="V12" s="139"/>
      <c r="W12" s="139"/>
      <c r="X12" s="139"/>
      <c r="Y12" s="139"/>
      <c r="Z12" s="139"/>
      <c r="AA12" s="139"/>
      <c r="AB12" s="139"/>
      <c r="AC12" s="139"/>
      <c r="AD12" s="143"/>
      <c r="AE12" s="143"/>
      <c r="AF12" s="143"/>
      <c r="AG12" s="135"/>
      <c r="AH12" s="135"/>
    </row>
    <row r="13" spans="2:34" s="137" customFormat="1" ht="19.5" customHeight="1">
      <c r="B13" s="138"/>
      <c r="C13" s="139"/>
      <c r="D13" s="135"/>
      <c r="E13" s="140"/>
      <c r="F13" s="140"/>
      <c r="G13" s="139"/>
      <c r="H13" s="139"/>
      <c r="I13" s="139"/>
      <c r="J13" s="139"/>
      <c r="K13" s="139"/>
      <c r="L13" s="139"/>
      <c r="M13" s="139"/>
      <c r="N13" s="139"/>
      <c r="O13" s="139"/>
      <c r="P13" s="139"/>
      <c r="Q13" s="139"/>
      <c r="R13" s="139"/>
      <c r="S13" s="142"/>
      <c r="T13" s="139"/>
      <c r="U13" s="139"/>
      <c r="V13" s="139"/>
      <c r="W13" s="139"/>
      <c r="X13" s="139"/>
      <c r="Y13" s="139"/>
      <c r="Z13" s="139"/>
      <c r="AA13" s="139"/>
      <c r="AB13" s="139"/>
      <c r="AC13" s="139"/>
      <c r="AD13" s="143"/>
      <c r="AE13" s="143"/>
      <c r="AF13" s="143"/>
      <c r="AG13" s="135"/>
      <c r="AH13" s="135"/>
    </row>
    <row r="14" spans="2:34" s="137" customFormat="1" ht="19.5" customHeight="1">
      <c r="B14" s="138"/>
      <c r="C14" s="139"/>
      <c r="D14" s="135"/>
      <c r="E14" s="140"/>
      <c r="F14" s="135"/>
      <c r="G14" s="135"/>
      <c r="H14" s="141"/>
      <c r="I14" s="135"/>
      <c r="J14" s="141"/>
      <c r="K14" s="141"/>
      <c r="L14" s="141"/>
      <c r="M14" s="141"/>
      <c r="N14" s="144"/>
      <c r="O14" s="141"/>
      <c r="P14" s="141"/>
      <c r="Q14" s="141"/>
      <c r="R14" s="141"/>
      <c r="S14" s="141"/>
      <c r="T14" s="141"/>
      <c r="U14" s="141"/>
      <c r="V14" s="141"/>
      <c r="W14" s="141"/>
      <c r="X14" s="135"/>
      <c r="Y14" s="135"/>
      <c r="Z14" s="135"/>
      <c r="AA14" s="135"/>
      <c r="AB14" s="135"/>
      <c r="AC14" s="135"/>
      <c r="AD14" s="133"/>
      <c r="AE14" s="133"/>
      <c r="AF14" s="133"/>
      <c r="AG14" s="135"/>
      <c r="AH14" s="135"/>
    </row>
    <row r="15" spans="2:34" s="137" customFormat="1" ht="19.5" customHeight="1">
      <c r="B15" s="138"/>
      <c r="C15" s="139"/>
      <c r="D15" s="135"/>
      <c r="E15" s="140"/>
      <c r="F15" s="135"/>
      <c r="G15" s="135"/>
      <c r="H15" s="135"/>
      <c r="I15" s="135"/>
      <c r="J15" s="135"/>
      <c r="K15" s="135"/>
      <c r="L15" s="135"/>
      <c r="M15" s="135"/>
      <c r="N15" s="135"/>
      <c r="O15" s="135"/>
      <c r="P15" s="135"/>
      <c r="Q15" s="135"/>
      <c r="R15" s="135"/>
      <c r="S15" s="140"/>
      <c r="T15" s="135"/>
      <c r="U15" s="135"/>
      <c r="V15" s="135"/>
      <c r="W15" s="135"/>
      <c r="X15" s="135"/>
      <c r="Y15" s="135"/>
      <c r="Z15" s="135"/>
      <c r="AA15" s="135"/>
      <c r="AB15" s="135"/>
      <c r="AC15" s="135"/>
      <c r="AD15" s="133"/>
      <c r="AE15" s="133"/>
      <c r="AF15" s="133"/>
      <c r="AG15" s="135"/>
      <c r="AH15" s="135"/>
    </row>
    <row r="16" spans="2:34" s="137" customFormat="1" ht="19.5" customHeight="1">
      <c r="B16" s="138"/>
      <c r="C16" s="139"/>
      <c r="D16" s="135"/>
      <c r="E16" s="140"/>
      <c r="F16" s="135"/>
      <c r="G16" s="139"/>
      <c r="H16" s="142"/>
      <c r="I16" s="142"/>
      <c r="J16" s="142"/>
      <c r="K16" s="139"/>
      <c r="L16" s="139"/>
      <c r="M16" s="139"/>
      <c r="N16" s="139"/>
      <c r="O16" s="139"/>
      <c r="P16" s="139"/>
      <c r="Q16" s="139"/>
      <c r="R16" s="139"/>
      <c r="S16" s="142"/>
      <c r="T16" s="139"/>
      <c r="U16" s="139"/>
      <c r="V16" s="139"/>
      <c r="W16" s="139"/>
      <c r="X16" s="139"/>
      <c r="Y16" s="139"/>
      <c r="Z16" s="139"/>
      <c r="AA16" s="139"/>
      <c r="AB16" s="139"/>
      <c r="AC16" s="139"/>
      <c r="AD16" s="143"/>
      <c r="AE16" s="143"/>
      <c r="AF16" s="143"/>
      <c r="AG16" s="135"/>
      <c r="AH16" s="135"/>
    </row>
    <row r="17" spans="2:34" s="137" customFormat="1" ht="19.5" customHeight="1">
      <c r="B17" s="138"/>
      <c r="C17" s="139"/>
      <c r="D17" s="135"/>
      <c r="E17" s="140"/>
      <c r="F17" s="140"/>
      <c r="G17" s="139"/>
      <c r="H17" s="139"/>
      <c r="I17" s="139"/>
      <c r="J17" s="139"/>
      <c r="K17" s="139"/>
      <c r="L17" s="139"/>
      <c r="M17" s="139"/>
      <c r="N17" s="139"/>
      <c r="O17" s="139"/>
      <c r="P17" s="139"/>
      <c r="Q17" s="139"/>
      <c r="R17" s="139"/>
      <c r="S17" s="142"/>
      <c r="T17" s="139"/>
      <c r="U17" s="139"/>
      <c r="V17" s="139"/>
      <c r="W17" s="139"/>
      <c r="X17" s="139"/>
      <c r="Y17" s="139"/>
      <c r="Z17" s="139"/>
      <c r="AA17" s="139"/>
      <c r="AB17" s="139"/>
      <c r="AC17" s="139"/>
      <c r="AD17" s="143"/>
      <c r="AE17" s="143"/>
      <c r="AF17" s="143"/>
      <c r="AG17" s="135"/>
      <c r="AH17" s="135"/>
    </row>
    <row r="18" spans="2:34" s="137" customFormat="1" ht="19.5" customHeight="1">
      <c r="B18" s="138"/>
      <c r="C18" s="139"/>
      <c r="D18" s="135"/>
      <c r="E18" s="135"/>
      <c r="F18" s="140"/>
      <c r="G18" s="142"/>
      <c r="H18" s="142"/>
      <c r="I18" s="142"/>
      <c r="J18" s="142"/>
      <c r="K18" s="142"/>
      <c r="L18" s="142"/>
      <c r="M18" s="142"/>
      <c r="N18" s="142"/>
      <c r="O18" s="142"/>
      <c r="P18" s="142"/>
      <c r="Q18" s="142"/>
      <c r="R18" s="142"/>
      <c r="S18" s="142"/>
      <c r="T18" s="142"/>
      <c r="U18" s="142"/>
      <c r="V18" s="142"/>
      <c r="W18" s="142"/>
      <c r="X18" s="142"/>
      <c r="Y18" s="142"/>
      <c r="Z18" s="139"/>
      <c r="AA18" s="139"/>
      <c r="AB18" s="139"/>
      <c r="AC18" s="139"/>
      <c r="AD18" s="143"/>
      <c r="AE18" s="143"/>
      <c r="AF18" s="143"/>
      <c r="AG18" s="135"/>
      <c r="AH18" s="135"/>
    </row>
    <row r="19" spans="2:34" ht="19.5" customHeight="1">
      <c r="B19" s="131"/>
      <c r="C19" s="132"/>
      <c r="D19" s="132"/>
      <c r="E19" s="132"/>
      <c r="F19" s="132"/>
      <c r="G19" s="142"/>
      <c r="H19" s="142"/>
      <c r="I19" s="142"/>
      <c r="J19" s="142"/>
      <c r="K19" s="142"/>
      <c r="L19" s="142"/>
      <c r="M19" s="142"/>
      <c r="N19" s="142"/>
      <c r="O19" s="142"/>
      <c r="P19" s="142"/>
      <c r="Q19" s="145"/>
      <c r="R19" s="145"/>
      <c r="S19" s="142"/>
      <c r="T19" s="142"/>
      <c r="U19" s="142"/>
      <c r="V19" s="142"/>
      <c r="W19" s="142"/>
      <c r="X19" s="142"/>
      <c r="Y19" s="142"/>
      <c r="Z19" s="134"/>
      <c r="AA19" s="139"/>
      <c r="AB19" s="139"/>
      <c r="AC19" s="139"/>
      <c r="AD19" s="143"/>
      <c r="AE19" s="143"/>
      <c r="AF19" s="143"/>
      <c r="AG19" s="146"/>
      <c r="AH19" s="146"/>
    </row>
    <row r="20" spans="2:34" ht="19.5" customHeight="1">
      <c r="B20" s="131"/>
      <c r="C20" s="147"/>
      <c r="D20" s="147"/>
      <c r="E20" s="147"/>
      <c r="F20" s="147"/>
      <c r="G20" s="142"/>
      <c r="H20" s="142"/>
      <c r="I20" s="142"/>
      <c r="J20" s="142"/>
      <c r="K20" s="142"/>
      <c r="L20" s="142"/>
      <c r="M20" s="142"/>
      <c r="N20" s="142"/>
      <c r="O20" s="142"/>
      <c r="P20" s="142"/>
      <c r="Q20" s="142"/>
      <c r="R20" s="142"/>
      <c r="S20" s="142"/>
      <c r="T20" s="142"/>
      <c r="U20" s="142"/>
      <c r="V20" s="142"/>
      <c r="W20" s="142"/>
      <c r="X20" s="142"/>
      <c r="Y20" s="142"/>
      <c r="Z20" s="134"/>
      <c r="AA20" s="139"/>
      <c r="AB20" s="139"/>
      <c r="AC20" s="139"/>
      <c r="AD20" s="143"/>
      <c r="AE20" s="143"/>
      <c r="AF20" s="143"/>
      <c r="AG20" s="146"/>
      <c r="AH20" s="146"/>
    </row>
    <row r="21" spans="2:34" ht="19.5" customHeight="1">
      <c r="B21" s="131"/>
      <c r="C21" s="147"/>
      <c r="D21" s="147"/>
      <c r="E21" s="147"/>
      <c r="F21" s="147"/>
      <c r="G21" s="142"/>
      <c r="H21" s="142"/>
      <c r="I21" s="142"/>
      <c r="J21" s="142"/>
      <c r="K21" s="142"/>
      <c r="L21" s="142"/>
      <c r="M21" s="142"/>
      <c r="N21" s="142"/>
      <c r="O21" s="142"/>
      <c r="P21" s="142"/>
      <c r="Q21" s="142"/>
      <c r="R21" s="142"/>
      <c r="S21" s="142"/>
      <c r="T21" s="142"/>
      <c r="U21" s="142"/>
      <c r="V21" s="142"/>
      <c r="W21" s="142"/>
      <c r="X21" s="142"/>
      <c r="Y21" s="142"/>
      <c r="Z21" s="134"/>
      <c r="AA21" s="139"/>
      <c r="AB21" s="139"/>
      <c r="AC21" s="139"/>
      <c r="AD21" s="143"/>
      <c r="AE21" s="143"/>
      <c r="AF21" s="143"/>
      <c r="AG21" s="146"/>
      <c r="AH21" s="135"/>
    </row>
    <row r="22" spans="2:34" s="137" customFormat="1" ht="19.5" customHeight="1">
      <c r="B22" s="138"/>
      <c r="C22" s="139"/>
      <c r="D22" s="135"/>
      <c r="E22" s="140"/>
      <c r="F22" s="135"/>
      <c r="G22" s="135"/>
      <c r="H22" s="135"/>
      <c r="I22" s="135"/>
      <c r="J22" s="135"/>
      <c r="K22" s="135"/>
      <c r="L22" s="135"/>
      <c r="M22" s="135"/>
      <c r="N22" s="140"/>
      <c r="O22" s="135"/>
      <c r="P22" s="135"/>
      <c r="Q22" s="135"/>
      <c r="R22" s="135"/>
      <c r="S22" s="135"/>
      <c r="T22" s="135"/>
      <c r="U22" s="135"/>
      <c r="V22" s="135"/>
      <c r="W22" s="135"/>
      <c r="X22" s="135"/>
      <c r="Y22" s="135"/>
      <c r="Z22" s="135"/>
      <c r="AA22" s="135"/>
      <c r="AB22" s="135"/>
      <c r="AC22" s="135"/>
      <c r="AD22" s="133"/>
      <c r="AE22" s="133"/>
      <c r="AF22" s="133"/>
      <c r="AG22" s="135"/>
      <c r="AH22" s="148"/>
    </row>
    <row r="23" spans="2:34" s="137" customFormat="1" ht="19.5" customHeight="1">
      <c r="B23" s="138"/>
      <c r="C23" s="139"/>
      <c r="D23" s="135"/>
      <c r="E23" s="140"/>
      <c r="F23" s="135"/>
      <c r="G23" s="135"/>
      <c r="H23" s="135"/>
      <c r="I23" s="135"/>
      <c r="J23" s="135"/>
      <c r="K23" s="135"/>
      <c r="L23" s="135"/>
      <c r="M23" s="135"/>
      <c r="N23" s="140"/>
      <c r="O23" s="135"/>
      <c r="P23" s="135"/>
      <c r="Q23" s="135"/>
      <c r="R23" s="135"/>
      <c r="S23" s="135"/>
      <c r="T23" s="135"/>
      <c r="U23" s="135"/>
      <c r="V23" s="135"/>
      <c r="W23" s="135"/>
      <c r="X23" s="135"/>
      <c r="Y23" s="135"/>
      <c r="Z23" s="135"/>
      <c r="AA23" s="135"/>
      <c r="AB23" s="135"/>
      <c r="AC23" s="135"/>
      <c r="AD23" s="133"/>
      <c r="AE23" s="133"/>
      <c r="AF23" s="133"/>
      <c r="AG23" s="135"/>
      <c r="AH23" s="135"/>
    </row>
    <row r="24" spans="2:34" s="137" customFormat="1" ht="19.5" customHeight="1">
      <c r="B24" s="138"/>
      <c r="C24" s="139"/>
      <c r="D24" s="135"/>
      <c r="E24" s="140"/>
      <c r="F24" s="135"/>
      <c r="G24" s="135"/>
      <c r="H24" s="135"/>
      <c r="I24" s="135"/>
      <c r="J24" s="135"/>
      <c r="K24" s="135"/>
      <c r="L24" s="135"/>
      <c r="M24" s="135"/>
      <c r="N24" s="140"/>
      <c r="O24" s="135"/>
      <c r="P24" s="135"/>
      <c r="Q24" s="135"/>
      <c r="R24" s="135"/>
      <c r="S24" s="135"/>
      <c r="T24" s="135"/>
      <c r="U24" s="135"/>
      <c r="V24" s="135"/>
      <c r="W24" s="135"/>
      <c r="X24" s="135"/>
      <c r="Y24" s="135"/>
      <c r="Z24" s="135"/>
      <c r="AA24" s="135"/>
      <c r="AB24" s="135"/>
      <c r="AC24" s="135"/>
      <c r="AD24" s="133"/>
      <c r="AE24" s="133"/>
      <c r="AF24" s="133"/>
      <c r="AG24" s="135"/>
      <c r="AH24" s="135"/>
    </row>
    <row r="25" spans="2:34" s="137" customFormat="1" ht="19.5" customHeight="1">
      <c r="B25" s="138"/>
      <c r="C25" s="139"/>
      <c r="D25" s="135"/>
      <c r="E25" s="140"/>
      <c r="F25" s="135"/>
      <c r="G25" s="135"/>
      <c r="H25" s="135"/>
      <c r="I25" s="135"/>
      <c r="J25" s="135"/>
      <c r="K25" s="135"/>
      <c r="L25" s="135"/>
      <c r="M25" s="135"/>
      <c r="N25" s="140"/>
      <c r="O25" s="135"/>
      <c r="P25" s="135"/>
      <c r="Q25" s="135"/>
      <c r="R25" s="135"/>
      <c r="S25" s="135"/>
      <c r="T25" s="135"/>
      <c r="U25" s="135"/>
      <c r="V25" s="135"/>
      <c r="W25" s="135"/>
      <c r="X25" s="135"/>
      <c r="Y25" s="135"/>
      <c r="Z25" s="135"/>
      <c r="AA25" s="135"/>
      <c r="AB25" s="135"/>
      <c r="AC25" s="135"/>
      <c r="AD25" s="133"/>
      <c r="AE25" s="133"/>
      <c r="AF25" s="133"/>
      <c r="AG25" s="135"/>
      <c r="AH25" s="135"/>
    </row>
    <row r="26" spans="2:34" s="137" customFormat="1" ht="19.5" customHeight="1">
      <c r="B26" s="138"/>
      <c r="C26" s="139"/>
      <c r="D26" s="135"/>
      <c r="E26" s="140"/>
      <c r="F26" s="135"/>
      <c r="G26" s="135"/>
      <c r="H26" s="135"/>
      <c r="I26" s="135"/>
      <c r="J26" s="141"/>
      <c r="K26" s="141"/>
      <c r="L26" s="141"/>
      <c r="M26" s="141"/>
      <c r="N26" s="1237"/>
      <c r="O26" s="1237"/>
      <c r="P26" s="1237"/>
      <c r="Q26" s="1237"/>
      <c r="R26" s="1237"/>
      <c r="S26" s="1237"/>
      <c r="T26" s="1237"/>
      <c r="U26" s="1237"/>
      <c r="V26" s="1237"/>
      <c r="W26" s="1237"/>
      <c r="X26" s="1237"/>
      <c r="Y26" s="135"/>
      <c r="Z26" s="135"/>
      <c r="AA26" s="135"/>
      <c r="AB26" s="135"/>
      <c r="AC26" s="135"/>
      <c r="AD26" s="133"/>
      <c r="AE26" s="133"/>
      <c r="AF26" s="133"/>
      <c r="AG26" s="135"/>
      <c r="AH26" s="135"/>
    </row>
    <row r="27" spans="2:34" s="137" customFormat="1" ht="19.5" customHeight="1">
      <c r="B27" s="138"/>
      <c r="C27" s="139"/>
      <c r="D27" s="135"/>
      <c r="E27" s="140"/>
      <c r="F27" s="135"/>
      <c r="G27" s="135"/>
      <c r="H27" s="135"/>
      <c r="I27" s="135"/>
      <c r="J27" s="135"/>
      <c r="K27" s="135"/>
      <c r="L27" s="135"/>
      <c r="M27" s="135"/>
      <c r="N27" s="135"/>
      <c r="O27" s="135"/>
      <c r="P27" s="135"/>
      <c r="Q27" s="135"/>
      <c r="R27" s="135"/>
      <c r="S27" s="140"/>
      <c r="T27" s="135"/>
      <c r="U27" s="135"/>
      <c r="V27" s="135"/>
      <c r="W27" s="135"/>
      <c r="X27" s="135"/>
      <c r="Y27" s="135"/>
      <c r="Z27" s="135"/>
      <c r="AA27" s="135"/>
      <c r="AB27" s="135"/>
      <c r="AC27" s="135"/>
      <c r="AD27" s="133"/>
      <c r="AE27" s="133"/>
      <c r="AF27" s="133"/>
      <c r="AG27" s="135"/>
      <c r="AH27" s="135"/>
    </row>
    <row r="28" spans="2:34" s="137" customFormat="1" ht="19.5" customHeight="1">
      <c r="B28" s="138"/>
      <c r="C28" s="139"/>
      <c r="D28" s="135"/>
      <c r="E28" s="140"/>
      <c r="F28" s="135"/>
      <c r="G28" s="139"/>
      <c r="H28" s="142"/>
      <c r="I28" s="142"/>
      <c r="J28" s="142"/>
      <c r="K28" s="139"/>
      <c r="L28" s="139"/>
      <c r="M28" s="139"/>
      <c r="N28" s="139"/>
      <c r="O28" s="139"/>
      <c r="P28" s="139"/>
      <c r="Q28" s="139"/>
      <c r="R28" s="139"/>
      <c r="S28" s="142"/>
      <c r="T28" s="139"/>
      <c r="U28" s="139"/>
      <c r="V28" s="139"/>
      <c r="W28" s="139"/>
      <c r="X28" s="139"/>
      <c r="Y28" s="139"/>
      <c r="Z28" s="139"/>
      <c r="AA28" s="139"/>
      <c r="AB28" s="139"/>
      <c r="AC28" s="139"/>
      <c r="AD28" s="143"/>
      <c r="AE28" s="143"/>
      <c r="AF28" s="143"/>
      <c r="AG28" s="135"/>
      <c r="AH28" s="135"/>
    </row>
    <row r="29" spans="2:34" s="137" customFormat="1" ht="19.5" customHeight="1">
      <c r="B29" s="138"/>
      <c r="C29" s="139"/>
      <c r="D29" s="135"/>
      <c r="E29" s="140"/>
      <c r="F29" s="135"/>
      <c r="G29" s="139"/>
      <c r="H29" s="142"/>
      <c r="I29" s="142"/>
      <c r="J29" s="142"/>
      <c r="K29" s="139"/>
      <c r="L29" s="139"/>
      <c r="M29" s="139"/>
      <c r="N29" s="139"/>
      <c r="O29" s="139"/>
      <c r="P29" s="139"/>
      <c r="Q29" s="139"/>
      <c r="R29" s="139"/>
      <c r="S29" s="142"/>
      <c r="T29" s="139"/>
      <c r="U29" s="139"/>
      <c r="V29" s="139"/>
      <c r="W29" s="139"/>
      <c r="X29" s="139"/>
      <c r="Y29" s="139"/>
      <c r="Z29" s="139"/>
      <c r="AA29" s="139"/>
      <c r="AB29" s="139"/>
      <c r="AC29" s="139"/>
      <c r="AD29" s="143"/>
      <c r="AE29" s="143"/>
      <c r="AF29" s="143"/>
      <c r="AG29" s="135"/>
      <c r="AH29" s="135"/>
    </row>
    <row r="30" spans="2:34" s="137" customFormat="1" ht="19.5" customHeight="1">
      <c r="B30" s="138"/>
      <c r="C30" s="139"/>
      <c r="D30" s="135"/>
      <c r="E30" s="140"/>
      <c r="F30" s="135"/>
      <c r="G30" s="139"/>
      <c r="H30" s="142"/>
      <c r="I30" s="142"/>
      <c r="J30" s="142"/>
      <c r="K30" s="139"/>
      <c r="L30" s="139"/>
      <c r="M30" s="139"/>
      <c r="N30" s="139"/>
      <c r="O30" s="139"/>
      <c r="P30" s="139"/>
      <c r="Q30" s="139"/>
      <c r="R30" s="139"/>
      <c r="S30" s="142"/>
      <c r="T30" s="139"/>
      <c r="U30" s="139"/>
      <c r="V30" s="139"/>
      <c r="W30" s="139"/>
      <c r="X30" s="139"/>
      <c r="Y30" s="139"/>
      <c r="Z30" s="139"/>
      <c r="AA30" s="139"/>
      <c r="AB30" s="139"/>
      <c r="AC30" s="139"/>
      <c r="AD30" s="143"/>
      <c r="AE30" s="143"/>
      <c r="AF30" s="143"/>
      <c r="AG30" s="135"/>
      <c r="AH30" s="135"/>
    </row>
    <row r="31" spans="2:34" s="137" customFormat="1" ht="19.5" customHeight="1">
      <c r="B31" s="138"/>
      <c r="C31" s="139"/>
      <c r="D31" s="136"/>
      <c r="E31" s="136"/>
      <c r="F31" s="136"/>
      <c r="G31" s="136"/>
      <c r="H31" s="136"/>
      <c r="I31" s="136"/>
      <c r="J31" s="132"/>
      <c r="K31" s="132"/>
      <c r="L31" s="132"/>
      <c r="M31" s="132"/>
      <c r="N31" s="132"/>
      <c r="O31" s="132"/>
      <c r="P31" s="132"/>
      <c r="Q31" s="132"/>
      <c r="R31" s="132"/>
      <c r="S31" s="132"/>
      <c r="T31" s="132"/>
      <c r="U31" s="132"/>
      <c r="V31" s="132"/>
      <c r="W31" s="132"/>
      <c r="X31" s="132"/>
      <c r="Y31" s="132"/>
      <c r="Z31" s="132"/>
      <c r="AA31" s="135"/>
      <c r="AB31" s="135"/>
      <c r="AC31" s="135"/>
      <c r="AD31" s="133"/>
      <c r="AE31" s="133"/>
      <c r="AF31" s="133"/>
      <c r="AG31" s="135"/>
      <c r="AH31" s="135"/>
    </row>
    <row r="32" spans="2:34" s="137" customFormat="1" ht="19.5" customHeight="1">
      <c r="B32" s="138"/>
      <c r="C32" s="139"/>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3"/>
      <c r="AE32" s="133"/>
      <c r="AF32" s="133"/>
      <c r="AG32" s="135"/>
      <c r="AH32" s="135"/>
    </row>
    <row r="33" spans="2:34" ht="19.5" customHeight="1">
      <c r="B33" s="131"/>
      <c r="C33" s="132"/>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3"/>
      <c r="AE33" s="133"/>
      <c r="AF33" s="133"/>
      <c r="AG33" s="146"/>
      <c r="AH33" s="146"/>
    </row>
    <row r="34" spans="2:34" ht="19.5" customHeight="1">
      <c r="B34" s="131"/>
      <c r="C34" s="136"/>
      <c r="D34" s="136"/>
      <c r="E34" s="136"/>
      <c r="F34" s="136"/>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3"/>
      <c r="AE34" s="133"/>
      <c r="AF34" s="146"/>
      <c r="AG34" s="146"/>
      <c r="AH34" s="146"/>
    </row>
    <row r="35" spans="2:34" s="137" customFormat="1" ht="19.5" customHeight="1">
      <c r="B35" s="138"/>
      <c r="C35" s="139"/>
      <c r="D35" s="139"/>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3"/>
      <c r="AF35" s="135"/>
      <c r="AG35" s="135"/>
      <c r="AH35" s="135"/>
    </row>
    <row r="36" spans="2:34" s="137" customFormat="1" ht="19.5" customHeight="1">
      <c r="B36" s="138"/>
      <c r="C36" s="139"/>
      <c r="D36" s="135"/>
      <c r="E36" s="135"/>
      <c r="F36" s="135"/>
      <c r="G36" s="135"/>
      <c r="H36" s="135"/>
      <c r="I36" s="135"/>
      <c r="J36" s="135"/>
      <c r="K36" s="135"/>
      <c r="L36" s="140"/>
      <c r="M36" s="140"/>
      <c r="N36" s="135"/>
      <c r="O36" s="140"/>
      <c r="P36" s="140"/>
      <c r="Q36" s="140"/>
      <c r="R36" s="140"/>
      <c r="S36" s="140"/>
      <c r="T36" s="149"/>
      <c r="U36" s="149"/>
      <c r="V36" s="140"/>
      <c r="W36" s="140"/>
      <c r="X36" s="140"/>
      <c r="Y36" s="140"/>
      <c r="Z36" s="140"/>
      <c r="AA36" s="140"/>
      <c r="AB36" s="140"/>
      <c r="AC36" s="140"/>
      <c r="AD36" s="140"/>
      <c r="AE36" s="140"/>
      <c r="AF36" s="140"/>
      <c r="AG36" s="139"/>
      <c r="AH36" s="139"/>
    </row>
    <row r="37" ht="19.5" customHeight="1"/>
    <row r="38" ht="19.5" customHeight="1"/>
    <row r="39" ht="19.5" customHeight="1"/>
    <row r="40" ht="19.5" customHeight="1"/>
    <row r="41" ht="19.5" customHeight="1"/>
  </sheetData>
  <sheetProtection/>
  <mergeCells count="2">
    <mergeCell ref="N6:X6"/>
    <mergeCell ref="N26:X26"/>
  </mergeCells>
  <printOptions horizontalCentered="1"/>
  <pageMargins left="0.7480314960629921" right="0.35433070866141736" top="0.7874015748031497" bottom="0.2755905511811024" header="0.5118110236220472" footer="0.31496062992125984"/>
  <pageSetup blackAndWhite="1" horizontalDpi="300" verticalDpi="300" orientation="portrait" paperSize="9" r:id="rId1"/>
  <headerFooter alignWithMargins="0">
    <oddFooter>&amp;C22</oddFooter>
  </headerFooter>
</worksheet>
</file>

<file path=xl/worksheets/sheet3.xml><?xml version="1.0" encoding="utf-8"?>
<worksheet xmlns="http://schemas.openxmlformats.org/spreadsheetml/2006/main" xmlns:r="http://schemas.openxmlformats.org/officeDocument/2006/relationships">
  <dimension ref="B2:AP46"/>
  <sheetViews>
    <sheetView zoomScaleSheetLayoutView="150" zoomScalePageLayoutView="0" workbookViewId="0" topLeftCell="A1">
      <selection activeCell="O12" sqref="O12"/>
    </sheetView>
  </sheetViews>
  <sheetFormatPr defaultColWidth="2.28125" defaultRowHeight="15.75" customHeight="1"/>
  <cols>
    <col min="1" max="1" width="9.140625" style="220" customWidth="1"/>
    <col min="2" max="24" width="2.28125" style="220" customWidth="1"/>
    <col min="25" max="25" width="2.140625" style="220" customWidth="1"/>
    <col min="26" max="36" width="2.28125" style="220" customWidth="1"/>
    <col min="37" max="37" width="3.57421875" style="220" customWidth="1"/>
    <col min="38" max="16384" width="2.28125" style="220" customWidth="1"/>
  </cols>
  <sheetData>
    <row r="2" spans="2:41" ht="24.75" customHeight="1">
      <c r="B2" s="221"/>
      <c r="C2" s="222"/>
      <c r="D2" s="793" t="s">
        <v>569</v>
      </c>
      <c r="E2" s="793"/>
      <c r="F2" s="793"/>
      <c r="G2" s="793"/>
      <c r="H2" s="793"/>
      <c r="I2" s="793"/>
      <c r="J2" s="793"/>
      <c r="K2" s="793"/>
      <c r="L2" s="793"/>
      <c r="M2" s="793"/>
      <c r="N2" s="793"/>
      <c r="O2" s="793"/>
      <c r="P2" s="793"/>
      <c r="Q2" s="793"/>
      <c r="R2" s="793"/>
      <c r="S2" s="793"/>
      <c r="T2" s="793"/>
      <c r="U2" s="793"/>
      <c r="V2" s="793"/>
      <c r="W2" s="793"/>
      <c r="X2" s="221"/>
      <c r="Y2" s="221"/>
      <c r="Z2" s="221"/>
      <c r="AA2" s="221"/>
      <c r="AB2" s="221"/>
      <c r="AC2" s="221"/>
      <c r="AD2" s="221"/>
      <c r="AE2" s="794" t="s">
        <v>562</v>
      </c>
      <c r="AF2" s="795"/>
      <c r="AG2" s="795"/>
      <c r="AH2" s="795"/>
      <c r="AI2" s="795"/>
      <c r="AJ2" s="795"/>
      <c r="AK2" s="795"/>
      <c r="AL2" s="795"/>
      <c r="AM2" s="795"/>
      <c r="AN2" s="795"/>
      <c r="AO2" s="796"/>
    </row>
    <row r="3" spans="2:41" ht="15.75" customHeight="1">
      <c r="B3" s="221"/>
      <c r="C3" s="222"/>
      <c r="D3" s="793"/>
      <c r="E3" s="793"/>
      <c r="F3" s="793"/>
      <c r="G3" s="793"/>
      <c r="H3" s="793"/>
      <c r="I3" s="793"/>
      <c r="J3" s="793"/>
      <c r="K3" s="793"/>
      <c r="L3" s="793"/>
      <c r="M3" s="793"/>
      <c r="N3" s="793"/>
      <c r="O3" s="793"/>
      <c r="P3" s="793"/>
      <c r="Q3" s="793"/>
      <c r="R3" s="793"/>
      <c r="S3" s="793"/>
      <c r="T3" s="793"/>
      <c r="U3" s="793"/>
      <c r="V3" s="793"/>
      <c r="W3" s="793"/>
      <c r="X3" s="221"/>
      <c r="Y3" s="221"/>
      <c r="Z3" s="221"/>
      <c r="AA3" s="221"/>
      <c r="AB3" s="221"/>
      <c r="AC3" s="221"/>
      <c r="AD3" s="221"/>
      <c r="AE3" s="797" t="s">
        <v>844</v>
      </c>
      <c r="AF3" s="797"/>
      <c r="AG3" s="797"/>
      <c r="AH3" s="797"/>
      <c r="AI3" s="797"/>
      <c r="AJ3" s="797"/>
      <c r="AK3" s="797"/>
      <c r="AL3" s="797"/>
      <c r="AM3" s="797"/>
      <c r="AN3" s="797"/>
      <c r="AO3" s="797"/>
    </row>
    <row r="4" spans="2:41" ht="15.75" customHeight="1">
      <c r="B4" s="221"/>
      <c r="C4" s="221"/>
      <c r="D4" s="800" t="s">
        <v>61</v>
      </c>
      <c r="E4" s="800"/>
      <c r="F4" s="800"/>
      <c r="G4" s="800"/>
      <c r="H4" s="800"/>
      <c r="I4" s="800"/>
      <c r="J4" s="800"/>
      <c r="K4" s="800"/>
      <c r="L4" s="800"/>
      <c r="M4" s="800"/>
      <c r="N4" s="800"/>
      <c r="O4" s="800"/>
      <c r="P4" s="800"/>
      <c r="Q4" s="800"/>
      <c r="R4" s="800"/>
      <c r="S4" s="800"/>
      <c r="T4" s="800"/>
      <c r="U4" s="800"/>
      <c r="V4" s="800"/>
      <c r="W4" s="800"/>
      <c r="X4" s="221"/>
      <c r="Y4" s="221"/>
      <c r="Z4" s="221"/>
      <c r="AA4" s="221"/>
      <c r="AB4" s="221"/>
      <c r="AC4" s="221"/>
      <c r="AD4" s="221"/>
      <c r="AE4" s="797"/>
      <c r="AF4" s="797"/>
      <c r="AG4" s="797"/>
      <c r="AH4" s="797"/>
      <c r="AI4" s="797"/>
      <c r="AJ4" s="797"/>
      <c r="AK4" s="797"/>
      <c r="AL4" s="797"/>
      <c r="AM4" s="797"/>
      <c r="AN4" s="797"/>
      <c r="AO4" s="797"/>
    </row>
    <row r="5" spans="2:41" ht="15.75" customHeight="1">
      <c r="B5" s="221"/>
      <c r="C5" s="221"/>
      <c r="D5" s="221"/>
      <c r="E5" s="221"/>
      <c r="F5" s="221"/>
      <c r="G5" s="221"/>
      <c r="H5" s="221"/>
      <c r="I5" s="221"/>
      <c r="J5" s="221"/>
      <c r="K5" s="221"/>
      <c r="L5" s="221"/>
      <c r="M5" s="221"/>
      <c r="N5" s="221"/>
      <c r="O5" s="221"/>
      <c r="P5" s="221"/>
      <c r="Q5" s="221"/>
      <c r="R5" s="221"/>
      <c r="S5" s="221"/>
      <c r="T5" s="221"/>
      <c r="U5" s="221"/>
      <c r="V5" s="221"/>
      <c r="W5" s="221"/>
      <c r="X5" s="590" t="s">
        <v>810</v>
      </c>
      <c r="Y5" s="590"/>
      <c r="Z5" s="590"/>
      <c r="AA5" s="590"/>
      <c r="AB5" s="590"/>
      <c r="AC5" s="590"/>
      <c r="AD5" s="590"/>
      <c r="AE5" s="592"/>
      <c r="AF5" s="592"/>
      <c r="AG5" s="592"/>
      <c r="AH5" s="592"/>
      <c r="AI5" s="592"/>
      <c r="AJ5" s="592"/>
      <c r="AK5" s="592"/>
      <c r="AL5" s="592"/>
      <c r="AM5" s="592"/>
      <c r="AN5" s="592"/>
      <c r="AO5" s="592"/>
    </row>
    <row r="6" spans="2:41" ht="15.75" customHeight="1">
      <c r="B6" s="221"/>
      <c r="C6" s="221"/>
      <c r="D6" s="799" t="s">
        <v>563</v>
      </c>
      <c r="E6" s="799"/>
      <c r="F6" s="799"/>
      <c r="G6" s="799"/>
      <c r="H6" s="799"/>
      <c r="I6" s="799"/>
      <c r="J6" s="799"/>
      <c r="K6" s="799"/>
      <c r="L6" s="799"/>
      <c r="M6" s="799"/>
      <c r="N6" s="221"/>
      <c r="O6" s="224" t="s">
        <v>169</v>
      </c>
      <c r="P6" s="221"/>
      <c r="Q6" s="221"/>
      <c r="R6" s="221"/>
      <c r="S6" s="221"/>
      <c r="T6" s="221"/>
      <c r="U6" s="221"/>
      <c r="V6" s="221"/>
      <c r="W6" s="221"/>
      <c r="X6" s="592"/>
      <c r="Y6" s="801" t="s">
        <v>170</v>
      </c>
      <c r="Z6" s="801"/>
      <c r="AA6" s="801"/>
      <c r="AB6" s="801"/>
      <c r="AC6" s="590"/>
      <c r="AD6" s="798" t="s">
        <v>811</v>
      </c>
      <c r="AE6" s="798"/>
      <c r="AF6" s="798"/>
      <c r="AG6" s="798"/>
      <c r="AH6" s="798"/>
      <c r="AI6" s="798"/>
      <c r="AJ6" s="798"/>
      <c r="AK6" s="798"/>
      <c r="AL6" s="798"/>
      <c r="AM6" s="798"/>
      <c r="AN6" s="798"/>
      <c r="AO6" s="798"/>
    </row>
    <row r="7" spans="2:41" ht="15.75" customHeight="1">
      <c r="B7" s="221"/>
      <c r="C7" s="221"/>
      <c r="D7" s="221"/>
      <c r="E7" s="221"/>
      <c r="F7" s="221"/>
      <c r="G7" s="221"/>
      <c r="H7" s="221"/>
      <c r="I7" s="221"/>
      <c r="J7" s="221"/>
      <c r="K7" s="221"/>
      <c r="L7" s="221"/>
      <c r="M7" s="221"/>
      <c r="N7" s="221"/>
      <c r="O7" s="221"/>
      <c r="P7" s="221"/>
      <c r="Q7" s="221"/>
      <c r="R7" s="221"/>
      <c r="S7" s="221"/>
      <c r="T7" s="221"/>
      <c r="U7" s="221"/>
      <c r="V7" s="221"/>
      <c r="W7" s="221"/>
      <c r="X7" s="592"/>
      <c r="Y7" s="590" t="s">
        <v>812</v>
      </c>
      <c r="Z7" s="590"/>
      <c r="AA7" s="590"/>
      <c r="AB7" s="590"/>
      <c r="AC7" s="590"/>
      <c r="AD7" s="752"/>
      <c r="AE7" s="789" t="s">
        <v>813</v>
      </c>
      <c r="AF7" s="789"/>
      <c r="AG7" s="789"/>
      <c r="AH7" s="789"/>
      <c r="AI7" s="789"/>
      <c r="AJ7" s="789"/>
      <c r="AK7" s="789"/>
      <c r="AL7" s="789"/>
      <c r="AM7" s="753"/>
      <c r="AN7" s="753"/>
      <c r="AO7" s="592"/>
    </row>
    <row r="8" spans="2:41" ht="15.75" customHeight="1">
      <c r="B8" s="221"/>
      <c r="C8" s="221"/>
      <c r="D8" s="221"/>
      <c r="E8" s="221"/>
      <c r="F8" s="221"/>
      <c r="G8" s="221"/>
      <c r="H8" s="221"/>
      <c r="I8" s="221"/>
      <c r="J8" s="221"/>
      <c r="K8" s="221"/>
      <c r="L8" s="221"/>
      <c r="M8" s="221"/>
      <c r="N8" s="221"/>
      <c r="O8" s="221"/>
      <c r="P8" s="221"/>
      <c r="Q8" s="221"/>
      <c r="R8" s="221"/>
      <c r="S8" s="221"/>
      <c r="T8" s="221"/>
      <c r="U8" s="221"/>
      <c r="V8" s="221"/>
      <c r="W8" s="221"/>
      <c r="X8" s="592"/>
      <c r="Y8" s="590" t="s">
        <v>814</v>
      </c>
      <c r="Z8" s="590"/>
      <c r="AA8" s="590"/>
      <c r="AB8" s="590"/>
      <c r="AC8" s="590"/>
      <c r="AD8" s="790" t="s">
        <v>815</v>
      </c>
      <c r="AE8" s="790"/>
      <c r="AF8" s="790"/>
      <c r="AG8" s="790"/>
      <c r="AH8" s="791" t="s">
        <v>564</v>
      </c>
      <c r="AI8" s="791"/>
      <c r="AJ8" s="791"/>
      <c r="AK8" s="791"/>
      <c r="AL8" s="791"/>
      <c r="AM8" s="791"/>
      <c r="AN8" s="753"/>
      <c r="AO8" s="592"/>
    </row>
    <row r="9" spans="2:41" ht="15.75" customHeight="1">
      <c r="B9" s="221"/>
      <c r="C9" s="225"/>
      <c r="D9" s="221"/>
      <c r="E9" s="221"/>
      <c r="F9" s="221"/>
      <c r="G9" s="221"/>
      <c r="H9" s="221"/>
      <c r="I9" s="221"/>
      <c r="J9" s="221"/>
      <c r="K9" s="221"/>
      <c r="L9" s="221"/>
      <c r="M9" s="221"/>
      <c r="N9" s="221"/>
      <c r="O9" s="221"/>
      <c r="P9" s="221"/>
      <c r="Q9" s="221"/>
      <c r="R9" s="221"/>
      <c r="S9" s="221"/>
      <c r="T9" s="221"/>
      <c r="U9" s="221"/>
      <c r="V9" s="221"/>
      <c r="W9" s="221"/>
      <c r="X9" s="592"/>
      <c r="Y9" s="590" t="s">
        <v>816</v>
      </c>
      <c r="Z9" s="590"/>
      <c r="AA9" s="590"/>
      <c r="AB9" s="590"/>
      <c r="AC9" s="590"/>
      <c r="AD9" s="590"/>
      <c r="AE9" s="592"/>
      <c r="AF9" s="791" t="s">
        <v>817</v>
      </c>
      <c r="AG9" s="791"/>
      <c r="AH9" s="791"/>
      <c r="AI9" s="791"/>
      <c r="AJ9" s="791"/>
      <c r="AK9" s="791"/>
      <c r="AL9" s="592"/>
      <c r="AM9" s="592"/>
      <c r="AN9" s="592"/>
      <c r="AO9" s="592"/>
    </row>
    <row r="10" spans="2:41" ht="15.75" customHeight="1">
      <c r="B10" s="221"/>
      <c r="C10" s="221"/>
      <c r="D10" s="221"/>
      <c r="E10" s="221"/>
      <c r="F10" s="221"/>
      <c r="G10" s="221"/>
      <c r="H10" s="221"/>
      <c r="I10" s="221"/>
      <c r="J10" s="221"/>
      <c r="K10" s="221"/>
      <c r="L10" s="221"/>
      <c r="M10" s="221"/>
      <c r="N10" s="221"/>
      <c r="O10" s="221"/>
      <c r="P10" s="221"/>
      <c r="Q10" s="221"/>
      <c r="R10" s="221"/>
      <c r="S10" s="221"/>
      <c r="T10" s="221"/>
      <c r="U10" s="221"/>
      <c r="V10" s="221"/>
      <c r="W10" s="221"/>
      <c r="X10" s="590" t="s">
        <v>818</v>
      </c>
      <c r="Y10" s="590"/>
      <c r="Z10" s="590"/>
      <c r="AA10" s="590"/>
      <c r="AB10" s="590"/>
      <c r="AC10" s="590"/>
      <c r="AD10" s="590"/>
      <c r="AE10" s="592"/>
      <c r="AF10" s="592"/>
      <c r="AG10" s="592"/>
      <c r="AH10" s="592"/>
      <c r="AI10" s="592"/>
      <c r="AJ10" s="592"/>
      <c r="AK10" s="592"/>
      <c r="AL10" s="592"/>
      <c r="AM10" s="592"/>
      <c r="AN10" s="592"/>
      <c r="AO10" s="592"/>
    </row>
    <row r="11" spans="2:41" ht="15.75" customHeight="1">
      <c r="B11" s="221"/>
      <c r="C11" s="221"/>
      <c r="D11" s="221"/>
      <c r="E11" s="221"/>
      <c r="F11" s="221"/>
      <c r="G11" s="221"/>
      <c r="H11" s="221"/>
      <c r="I11" s="221"/>
      <c r="J11" s="221"/>
      <c r="K11" s="221"/>
      <c r="L11" s="221"/>
      <c r="M11" s="221"/>
      <c r="N11" s="221"/>
      <c r="O11" s="221"/>
      <c r="P11" s="221"/>
      <c r="Q11" s="221"/>
      <c r="R11" s="221"/>
      <c r="S11" s="221"/>
      <c r="T11" s="221"/>
      <c r="U11" s="221"/>
      <c r="V11" s="221"/>
      <c r="W11" s="221"/>
      <c r="X11" s="592"/>
      <c r="Y11" s="775" t="s">
        <v>819</v>
      </c>
      <c r="Z11" s="775"/>
      <c r="AA11" s="775"/>
      <c r="AB11" s="775"/>
      <c r="AC11" s="775"/>
      <c r="AD11" s="775"/>
      <c r="AE11" s="776" t="s">
        <v>820</v>
      </c>
      <c r="AF11" s="776"/>
      <c r="AG11" s="776"/>
      <c r="AH11" s="776"/>
      <c r="AI11" s="776"/>
      <c r="AJ11" s="776"/>
      <c r="AK11" s="776"/>
      <c r="AL11" s="776"/>
      <c r="AM11" s="753"/>
      <c r="AN11" s="753"/>
      <c r="AO11" s="592"/>
    </row>
    <row r="12" spans="2:41" ht="15.75" customHeight="1">
      <c r="B12" s="221"/>
      <c r="C12" s="221"/>
      <c r="D12" s="221"/>
      <c r="E12" s="221"/>
      <c r="F12" s="221"/>
      <c r="G12" s="221"/>
      <c r="H12" s="221"/>
      <c r="I12" s="221"/>
      <c r="J12" s="221"/>
      <c r="K12" s="221"/>
      <c r="L12" s="221"/>
      <c r="M12" s="221"/>
      <c r="N12" s="221"/>
      <c r="O12" s="221"/>
      <c r="P12" s="221"/>
      <c r="Q12" s="221"/>
      <c r="R12" s="221"/>
      <c r="S12" s="221"/>
      <c r="T12" s="221"/>
      <c r="U12" s="221"/>
      <c r="V12" s="221"/>
      <c r="W12" s="221"/>
      <c r="X12" s="592"/>
      <c r="Y12" s="792" t="s">
        <v>166</v>
      </c>
      <c r="Z12" s="792"/>
      <c r="AA12" s="792"/>
      <c r="AB12" s="792"/>
      <c r="AC12" s="590"/>
      <c r="AD12" s="752"/>
      <c r="AE12" s="789" t="s">
        <v>821</v>
      </c>
      <c r="AF12" s="789"/>
      <c r="AG12" s="789"/>
      <c r="AH12" s="789"/>
      <c r="AI12" s="789"/>
      <c r="AJ12" s="789"/>
      <c r="AK12" s="789"/>
      <c r="AL12" s="789"/>
      <c r="AM12" s="753"/>
      <c r="AN12" s="753"/>
      <c r="AO12" s="592"/>
    </row>
    <row r="13" spans="2:41" ht="7.5" customHeight="1">
      <c r="B13" s="221"/>
      <c r="C13" s="221"/>
      <c r="D13" s="221"/>
      <c r="E13" s="221"/>
      <c r="F13" s="221"/>
      <c r="G13" s="221"/>
      <c r="H13" s="221"/>
      <c r="I13" s="223"/>
      <c r="J13" s="221"/>
      <c r="K13" s="221"/>
      <c r="L13" s="221"/>
      <c r="M13" s="221"/>
      <c r="N13" s="221"/>
      <c r="O13" s="221"/>
      <c r="P13" s="221"/>
      <c r="Q13" s="221"/>
      <c r="R13" s="221"/>
      <c r="S13" s="221"/>
      <c r="T13" s="221"/>
      <c r="U13" s="221"/>
      <c r="V13" s="221"/>
      <c r="W13" s="221"/>
      <c r="X13" s="221"/>
      <c r="Y13" s="221"/>
      <c r="Z13" s="221"/>
      <c r="AA13" s="221"/>
      <c r="AB13" s="221"/>
      <c r="AC13" s="221"/>
      <c r="AD13" s="221"/>
      <c r="AE13" s="226"/>
      <c r="AF13" s="226"/>
      <c r="AG13" s="226"/>
      <c r="AH13" s="226"/>
      <c r="AI13" s="226"/>
      <c r="AJ13" s="226"/>
      <c r="AK13" s="226"/>
      <c r="AL13" s="226"/>
      <c r="AM13" s="226"/>
      <c r="AN13" s="226"/>
      <c r="AO13" s="226"/>
    </row>
    <row r="14" spans="2:41" ht="15.75" customHeight="1">
      <c r="B14" s="227" t="s">
        <v>565</v>
      </c>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row>
    <row r="15" spans="2:41" ht="15.75" customHeight="1">
      <c r="B15" s="221" t="s">
        <v>515</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row>
    <row r="16" spans="2:42" ht="4.5" customHeight="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5"/>
      <c r="AO16" s="225"/>
      <c r="AP16" s="228"/>
    </row>
    <row r="17" spans="2:42" ht="18" customHeight="1">
      <c r="B17" s="802" t="s">
        <v>570</v>
      </c>
      <c r="C17" s="802"/>
      <c r="D17" s="802"/>
      <c r="E17" s="802"/>
      <c r="F17" s="802"/>
      <c r="G17" s="803"/>
      <c r="H17" s="780" t="str">
        <f>D6</f>
        <v>〇  〇  〇  〇</v>
      </c>
      <c r="I17" s="781"/>
      <c r="J17" s="781"/>
      <c r="K17" s="781"/>
      <c r="L17" s="781"/>
      <c r="M17" s="781"/>
      <c r="N17" s="781"/>
      <c r="O17" s="781"/>
      <c r="P17" s="781"/>
      <c r="Q17" s="781"/>
      <c r="R17" s="781"/>
      <c r="S17" s="781"/>
      <c r="T17" s="781"/>
      <c r="U17" s="782"/>
      <c r="V17" s="804" t="s">
        <v>571</v>
      </c>
      <c r="W17" s="802"/>
      <c r="X17" s="802"/>
      <c r="Y17" s="802"/>
      <c r="Z17" s="802"/>
      <c r="AA17" s="803"/>
      <c r="AB17" s="786" t="s">
        <v>845</v>
      </c>
      <c r="AC17" s="787"/>
      <c r="AD17" s="787"/>
      <c r="AE17" s="787"/>
      <c r="AF17" s="787"/>
      <c r="AG17" s="787"/>
      <c r="AH17" s="787"/>
      <c r="AI17" s="787"/>
      <c r="AJ17" s="787"/>
      <c r="AK17" s="787"/>
      <c r="AL17" s="787"/>
      <c r="AM17" s="787"/>
      <c r="AN17" s="787"/>
      <c r="AO17" s="788"/>
      <c r="AP17" s="228"/>
    </row>
    <row r="18" spans="2:42" ht="18" customHeight="1">
      <c r="B18" s="814" t="s">
        <v>572</v>
      </c>
      <c r="C18" s="806"/>
      <c r="D18" s="806"/>
      <c r="E18" s="806"/>
      <c r="F18" s="806"/>
      <c r="G18" s="807"/>
      <c r="H18" s="783" t="s">
        <v>573</v>
      </c>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5"/>
      <c r="AP18" s="228"/>
    </row>
    <row r="19" spans="2:42" ht="18" customHeight="1" thickBot="1">
      <c r="B19" s="815" t="s">
        <v>574</v>
      </c>
      <c r="C19" s="816"/>
      <c r="D19" s="816"/>
      <c r="E19" s="816"/>
      <c r="F19" s="816"/>
      <c r="G19" s="817"/>
      <c r="H19" s="777" t="s">
        <v>575</v>
      </c>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9"/>
      <c r="AP19" s="228"/>
    </row>
    <row r="20" spans="2:41" ht="18" customHeight="1" thickTop="1">
      <c r="B20" s="818" t="s">
        <v>547</v>
      </c>
      <c r="C20" s="819"/>
      <c r="D20" s="819"/>
      <c r="E20" s="819"/>
      <c r="F20" s="819"/>
      <c r="G20" s="820"/>
      <c r="H20" s="811" t="s">
        <v>576</v>
      </c>
      <c r="I20" s="812"/>
      <c r="J20" s="812"/>
      <c r="K20" s="813"/>
      <c r="L20" s="229"/>
      <c r="M20" s="772" t="s">
        <v>577</v>
      </c>
      <c r="N20" s="772"/>
      <c r="O20" s="772"/>
      <c r="P20" s="772"/>
      <c r="Q20" s="185"/>
      <c r="R20" s="230"/>
      <c r="S20" s="772" t="s">
        <v>578</v>
      </c>
      <c r="T20" s="772"/>
      <c r="U20" s="772"/>
      <c r="V20" s="772"/>
      <c r="W20" s="229"/>
      <c r="X20" s="231"/>
      <c r="Y20" s="808" t="s">
        <v>556</v>
      </c>
      <c r="Z20" s="809"/>
      <c r="AA20" s="809"/>
      <c r="AB20" s="810"/>
      <c r="AC20" s="229"/>
      <c r="AD20" s="772" t="s">
        <v>579</v>
      </c>
      <c r="AE20" s="772"/>
      <c r="AF20" s="772"/>
      <c r="AG20" s="772"/>
      <c r="AH20" s="229"/>
      <c r="AI20" s="229"/>
      <c r="AJ20" s="772" t="s">
        <v>580</v>
      </c>
      <c r="AK20" s="772"/>
      <c r="AL20" s="772"/>
      <c r="AM20" s="772"/>
      <c r="AN20" s="229"/>
      <c r="AO20" s="232"/>
    </row>
    <row r="21" spans="2:41" ht="18" customHeight="1">
      <c r="B21" s="840">
        <f>MIN('指標値'!AB22:AD23)</f>
        <v>0.866115505858562</v>
      </c>
      <c r="C21" s="841"/>
      <c r="D21" s="841"/>
      <c r="E21" s="841"/>
      <c r="F21" s="841"/>
      <c r="G21" s="842"/>
      <c r="H21" s="805" t="s">
        <v>581</v>
      </c>
      <c r="I21" s="806"/>
      <c r="J21" s="806"/>
      <c r="K21" s="807"/>
      <c r="L21" s="233"/>
      <c r="M21" s="773" t="s">
        <v>582</v>
      </c>
      <c r="N21" s="773"/>
      <c r="O21" s="773"/>
      <c r="P21" s="773"/>
      <c r="Q21" s="186"/>
      <c r="R21" s="234"/>
      <c r="S21" s="773" t="s">
        <v>583</v>
      </c>
      <c r="T21" s="773"/>
      <c r="U21" s="773"/>
      <c r="V21" s="773"/>
      <c r="W21" s="233"/>
      <c r="X21" s="235"/>
      <c r="Y21" s="805" t="s">
        <v>558</v>
      </c>
      <c r="Z21" s="806"/>
      <c r="AA21" s="806"/>
      <c r="AB21" s="807"/>
      <c r="AC21" s="233"/>
      <c r="AD21" s="773" t="s">
        <v>584</v>
      </c>
      <c r="AE21" s="773"/>
      <c r="AF21" s="773"/>
      <c r="AG21" s="773"/>
      <c r="AH21" s="233"/>
      <c r="AI21" s="233"/>
      <c r="AJ21" s="774" t="s">
        <v>585</v>
      </c>
      <c r="AK21" s="774"/>
      <c r="AL21" s="774"/>
      <c r="AM21" s="774"/>
      <c r="AN21" s="233"/>
      <c r="AO21" s="236"/>
    </row>
    <row r="22" spans="2:41" ht="18" customHeight="1" thickBot="1">
      <c r="B22" s="843"/>
      <c r="C22" s="844"/>
      <c r="D22" s="844"/>
      <c r="E22" s="844"/>
      <c r="F22" s="844"/>
      <c r="G22" s="845"/>
      <c r="H22" s="237"/>
      <c r="I22" s="237"/>
      <c r="J22" s="825" t="s">
        <v>62</v>
      </c>
      <c r="K22" s="825"/>
      <c r="L22" s="825"/>
      <c r="M22" s="825"/>
      <c r="N22" s="825"/>
      <c r="O22" s="237"/>
      <c r="P22" s="237"/>
      <c r="Q22" s="237"/>
      <c r="R22" s="823" t="s">
        <v>60</v>
      </c>
      <c r="S22" s="823"/>
      <c r="T22" s="823"/>
      <c r="U22" s="823"/>
      <c r="V22" s="823"/>
      <c r="W22" s="237"/>
      <c r="X22" s="238"/>
      <c r="Y22" s="822" t="s">
        <v>560</v>
      </c>
      <c r="Z22" s="823"/>
      <c r="AA22" s="823"/>
      <c r="AB22" s="824"/>
      <c r="AC22" s="237"/>
      <c r="AD22" s="821" t="s">
        <v>584</v>
      </c>
      <c r="AE22" s="821"/>
      <c r="AF22" s="821"/>
      <c r="AG22" s="821"/>
      <c r="AH22" s="237"/>
      <c r="AI22" s="237"/>
      <c r="AJ22" s="816" t="s">
        <v>585</v>
      </c>
      <c r="AK22" s="816"/>
      <c r="AL22" s="816"/>
      <c r="AM22" s="816"/>
      <c r="AN22" s="237"/>
      <c r="AO22" s="239"/>
    </row>
    <row r="23" spans="2:41" ht="18" customHeight="1" thickTop="1">
      <c r="B23" s="852" t="s">
        <v>586</v>
      </c>
      <c r="C23" s="853"/>
      <c r="D23" s="853"/>
      <c r="E23" s="853"/>
      <c r="F23" s="853"/>
      <c r="G23" s="854"/>
      <c r="H23" s="861" t="s">
        <v>567</v>
      </c>
      <c r="I23" s="862"/>
      <c r="J23" s="863"/>
      <c r="K23" s="864" t="s">
        <v>566</v>
      </c>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6"/>
    </row>
    <row r="24" spans="2:41" ht="18" customHeight="1">
      <c r="B24" s="855"/>
      <c r="C24" s="856"/>
      <c r="D24" s="856"/>
      <c r="E24" s="856"/>
      <c r="F24" s="856"/>
      <c r="G24" s="857"/>
      <c r="H24" s="846"/>
      <c r="I24" s="847"/>
      <c r="J24" s="848"/>
      <c r="K24" s="873" t="s">
        <v>714</v>
      </c>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5"/>
    </row>
    <row r="25" spans="2:41" ht="18" customHeight="1">
      <c r="B25" s="858"/>
      <c r="C25" s="859"/>
      <c r="D25" s="859"/>
      <c r="E25" s="859"/>
      <c r="F25" s="859"/>
      <c r="G25" s="860"/>
      <c r="H25" s="867"/>
      <c r="I25" s="868"/>
      <c r="J25" s="869"/>
      <c r="K25" s="870" t="s">
        <v>568</v>
      </c>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2"/>
    </row>
    <row r="26" spans="2:42" ht="21.75" customHeight="1">
      <c r="B26" s="221"/>
      <c r="C26" s="221" t="s">
        <v>52</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5"/>
      <c r="AO26" s="225"/>
      <c r="AP26" s="228"/>
    </row>
    <row r="27" spans="2:41" ht="18" customHeight="1">
      <c r="B27" s="850" t="s">
        <v>53</v>
      </c>
      <c r="C27" s="851"/>
      <c r="D27" s="851"/>
      <c r="E27" s="85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c r="AH27" s="781"/>
      <c r="AI27" s="781"/>
      <c r="AJ27" s="781"/>
      <c r="AK27" s="781"/>
      <c r="AL27" s="781"/>
      <c r="AM27" s="781"/>
      <c r="AN27" s="781"/>
      <c r="AO27" s="849"/>
    </row>
    <row r="28" spans="2:41" ht="18" customHeight="1">
      <c r="B28" s="828" t="s">
        <v>742</v>
      </c>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30"/>
    </row>
    <row r="29" spans="2:41" ht="18" customHeight="1">
      <c r="B29" s="828" t="s">
        <v>743</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30"/>
    </row>
    <row r="30" spans="2:41" ht="18" customHeight="1">
      <c r="B30" s="828" t="s">
        <v>63</v>
      </c>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30"/>
    </row>
    <row r="31" spans="2:41" ht="18" customHeight="1">
      <c r="B31" s="831" t="s">
        <v>64</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3"/>
    </row>
    <row r="32" spans="2:41" ht="18" customHeight="1">
      <c r="B32" s="831" t="s">
        <v>67</v>
      </c>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3"/>
    </row>
    <row r="33" spans="2:41" ht="18" customHeight="1">
      <c r="B33" s="831" t="s">
        <v>66</v>
      </c>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3"/>
    </row>
    <row r="34" spans="2:41" ht="18" customHeight="1">
      <c r="B34" s="831" t="s">
        <v>65</v>
      </c>
      <c r="C34" s="832"/>
      <c r="D34" s="832"/>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3"/>
    </row>
    <row r="35" spans="2:41" ht="18" customHeight="1">
      <c r="B35" s="831" t="s">
        <v>803</v>
      </c>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3"/>
    </row>
    <row r="36" spans="2:41" ht="18" customHeight="1">
      <c r="B36" s="831" t="s">
        <v>68</v>
      </c>
      <c r="C36" s="832"/>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3"/>
    </row>
    <row r="37" spans="2:41" ht="18" customHeight="1">
      <c r="B37" s="831" t="s">
        <v>69</v>
      </c>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3"/>
    </row>
    <row r="38" spans="2:41" ht="18" customHeight="1">
      <c r="B38" s="831" t="s">
        <v>70</v>
      </c>
      <c r="C38" s="832"/>
      <c r="D38" s="832"/>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3"/>
    </row>
    <row r="39" spans="2:41" ht="18" customHeight="1">
      <c r="B39" s="831" t="s">
        <v>71</v>
      </c>
      <c r="C39" s="832"/>
      <c r="D39" s="832"/>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3"/>
    </row>
    <row r="40" spans="2:41" ht="18" customHeight="1">
      <c r="B40" s="831" t="s">
        <v>72</v>
      </c>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3"/>
    </row>
    <row r="41" spans="2:41" ht="18" customHeight="1">
      <c r="B41" s="831"/>
      <c r="C41" s="832"/>
      <c r="D41" s="832"/>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3"/>
    </row>
    <row r="42" spans="2:41" ht="18" customHeight="1">
      <c r="B42" s="834"/>
      <c r="C42" s="832"/>
      <c r="D42" s="832"/>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3"/>
    </row>
    <row r="43" spans="2:41" ht="18" customHeight="1">
      <c r="B43" s="488"/>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7"/>
    </row>
    <row r="44" spans="2:41" ht="18" customHeight="1" thickBot="1">
      <c r="B44" s="835"/>
      <c r="C44" s="836"/>
      <c r="D44" s="836"/>
      <c r="E44" s="836"/>
      <c r="F44" s="836"/>
      <c r="G44" s="836"/>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7"/>
    </row>
    <row r="45" spans="2:41" ht="18" customHeight="1" thickTop="1">
      <c r="B45" s="240"/>
      <c r="C45" s="241"/>
      <c r="D45" s="242" t="s">
        <v>54</v>
      </c>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838"/>
      <c r="AM45" s="838"/>
      <c r="AN45" s="838"/>
      <c r="AO45" s="839"/>
    </row>
    <row r="46" spans="2:41" ht="18" customHeight="1">
      <c r="B46" s="243"/>
      <c r="C46" s="244"/>
      <c r="D46" s="244" t="s">
        <v>171</v>
      </c>
      <c r="E46" s="244"/>
      <c r="F46" s="244"/>
      <c r="G46" s="244"/>
      <c r="H46" s="244"/>
      <c r="I46" s="244"/>
      <c r="J46" s="244"/>
      <c r="K46" s="244"/>
      <c r="L46" s="244"/>
      <c r="M46" s="244"/>
      <c r="N46" s="244"/>
      <c r="O46" s="245"/>
      <c r="P46" s="826">
        <f>IF(H23="",'Is値の算定・業務報酬'!L50,"")</f>
      </c>
      <c r="Q46" s="827"/>
      <c r="R46" s="827"/>
      <c r="S46" s="827"/>
      <c r="T46" s="827"/>
      <c r="U46" s="827"/>
      <c r="V46" s="827"/>
      <c r="W46" s="827"/>
      <c r="X46" s="827"/>
      <c r="Y46" s="827"/>
      <c r="Z46" s="827"/>
      <c r="AA46" s="827"/>
      <c r="AB46" s="827"/>
      <c r="AC46" s="827"/>
      <c r="AD46" s="827"/>
      <c r="AE46" s="827"/>
      <c r="AF46" s="827"/>
      <c r="AG46" s="827"/>
      <c r="AH46" s="827"/>
      <c r="AI46" s="827"/>
      <c r="AJ46" s="827"/>
      <c r="AK46" s="827"/>
      <c r="AL46" s="246"/>
      <c r="AM46" s="246"/>
      <c r="AN46" s="246"/>
      <c r="AO46" s="247"/>
    </row>
  </sheetData>
  <sheetProtection/>
  <mergeCells count="69">
    <mergeCell ref="B21:G22"/>
    <mergeCell ref="H24:J24"/>
    <mergeCell ref="F27:AO27"/>
    <mergeCell ref="B27:E27"/>
    <mergeCell ref="B23:G25"/>
    <mergeCell ref="H23:J23"/>
    <mergeCell ref="K23:AO23"/>
    <mergeCell ref="H25:J25"/>
    <mergeCell ref="K25:AO25"/>
    <mergeCell ref="K24:AO24"/>
    <mergeCell ref="B44:AO44"/>
    <mergeCell ref="AL45:AO45"/>
    <mergeCell ref="B35:AO35"/>
    <mergeCell ref="B36:AO36"/>
    <mergeCell ref="B37:AO37"/>
    <mergeCell ref="B38:AO38"/>
    <mergeCell ref="B39:AO39"/>
    <mergeCell ref="B32:AO32"/>
    <mergeCell ref="B33:AO33"/>
    <mergeCell ref="B34:AO34"/>
    <mergeCell ref="B41:AO41"/>
    <mergeCell ref="B40:AO40"/>
    <mergeCell ref="B42:AO42"/>
    <mergeCell ref="AD22:AG22"/>
    <mergeCell ref="AJ22:AM22"/>
    <mergeCell ref="Y22:AB22"/>
    <mergeCell ref="J22:N22"/>
    <mergeCell ref="R22:V22"/>
    <mergeCell ref="P46:AK46"/>
    <mergeCell ref="B28:AO28"/>
    <mergeCell ref="B29:AO29"/>
    <mergeCell ref="B30:AO30"/>
    <mergeCell ref="B31:AO31"/>
    <mergeCell ref="B17:G17"/>
    <mergeCell ref="V17:AA17"/>
    <mergeCell ref="Y21:AB21"/>
    <mergeCell ref="Y20:AB20"/>
    <mergeCell ref="H20:K20"/>
    <mergeCell ref="H21:K21"/>
    <mergeCell ref="M20:P20"/>
    <mergeCell ref="B18:G18"/>
    <mergeCell ref="B19:G19"/>
    <mergeCell ref="B20:G20"/>
    <mergeCell ref="D2:W3"/>
    <mergeCell ref="AE2:AO2"/>
    <mergeCell ref="AE3:AO4"/>
    <mergeCell ref="AD6:AO6"/>
    <mergeCell ref="D6:M6"/>
    <mergeCell ref="D4:W4"/>
    <mergeCell ref="Y6:AB6"/>
    <mergeCell ref="H17:U17"/>
    <mergeCell ref="H18:AO18"/>
    <mergeCell ref="AB17:AO17"/>
    <mergeCell ref="AE7:AL7"/>
    <mergeCell ref="AD8:AG8"/>
    <mergeCell ref="AH8:AM8"/>
    <mergeCell ref="AF9:AK9"/>
    <mergeCell ref="Y12:AB12"/>
    <mergeCell ref="AE12:AL12"/>
    <mergeCell ref="AD20:AG20"/>
    <mergeCell ref="AD21:AG21"/>
    <mergeCell ref="AJ21:AM21"/>
    <mergeCell ref="Y11:AD11"/>
    <mergeCell ref="AE11:AL11"/>
    <mergeCell ref="H19:AO19"/>
    <mergeCell ref="M21:P21"/>
    <mergeCell ref="S20:V20"/>
    <mergeCell ref="S21:V21"/>
    <mergeCell ref="AJ20:AM20"/>
  </mergeCells>
  <conditionalFormatting sqref="S20:V20">
    <cfRule type="expression" priority="1" dxfId="22" stopIfTrue="1">
      <formula>$BN$23=2</formula>
    </cfRule>
  </conditionalFormatting>
  <conditionalFormatting sqref="S21:V21">
    <cfRule type="expression" priority="2" dxfId="22" stopIfTrue="1">
      <formula>$BR$23=2</formula>
    </cfRule>
  </conditionalFormatting>
  <conditionalFormatting sqref="J22:N22">
    <cfRule type="cellIs" priority="3" dxfId="22" operator="equal" stopIfTrue="1">
      <formula>"①．0.8以上"</formula>
    </cfRule>
  </conditionalFormatting>
  <conditionalFormatting sqref="AJ20:AM20">
    <cfRule type="expression" priority="4" dxfId="22" stopIfTrue="1">
      <formula>$BV$23=2</formula>
    </cfRule>
  </conditionalFormatting>
  <conditionalFormatting sqref="AJ21:AM21">
    <cfRule type="expression" priority="5" dxfId="22" stopIfTrue="1">
      <formula>$BN$27=2</formula>
    </cfRule>
  </conditionalFormatting>
  <conditionalFormatting sqref="AJ22:AM22">
    <cfRule type="expression" priority="6" dxfId="22" stopIfTrue="1">
      <formula>$BR$27=2</formula>
    </cfRule>
  </conditionalFormatting>
  <conditionalFormatting sqref="AD22:AG22">
    <cfRule type="expression" priority="7" dxfId="0" stopIfTrue="1">
      <formula>$BR$27=1</formula>
    </cfRule>
  </conditionalFormatting>
  <conditionalFormatting sqref="AD21:AG21">
    <cfRule type="expression" priority="8" dxfId="0" stopIfTrue="1">
      <formula>$BN$27=1</formula>
    </cfRule>
  </conditionalFormatting>
  <conditionalFormatting sqref="AD20:AG20">
    <cfRule type="expression" priority="9" dxfId="0" stopIfTrue="1">
      <formula>$BV$23=1</formula>
    </cfRule>
  </conditionalFormatting>
  <conditionalFormatting sqref="R22:V22">
    <cfRule type="cellIs" priority="10" dxfId="0" operator="equal" stopIfTrue="1">
      <formula>"２．0.8未満"</formula>
    </cfRule>
  </conditionalFormatting>
  <conditionalFormatting sqref="M21:P21">
    <cfRule type="expression" priority="11" dxfId="0" stopIfTrue="1">
      <formula>$BR$23=1</formula>
    </cfRule>
  </conditionalFormatting>
  <conditionalFormatting sqref="M20:P20">
    <cfRule type="expression" priority="12" dxfId="0" stopIfTrue="1">
      <formula>$BN$23=1</formula>
    </cfRule>
  </conditionalFormatting>
  <printOptions horizontalCentered="1" verticalCentered="1"/>
  <pageMargins left="0.5905511811023623" right="0.1968503937007874" top="0.5905511811023623" bottom="0.5905511811023623" header="0.5118110236220472" footer="0.3937007874015748"/>
  <pageSetup blackAndWhite="1" horizontalDpi="300" verticalDpi="300" orientation="portrait" paperSize="9"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T46"/>
  <sheetViews>
    <sheetView zoomScaleSheetLayoutView="100" zoomScalePageLayoutView="0" workbookViewId="0" topLeftCell="A1">
      <selection activeCell="AB17" sqref="AB17:AO17"/>
    </sheetView>
  </sheetViews>
  <sheetFormatPr defaultColWidth="2.28125" defaultRowHeight="15.75" customHeight="1"/>
  <cols>
    <col min="1" max="1" width="3.140625" style="248" customWidth="1"/>
    <col min="2" max="24" width="2.28125" style="248" customWidth="1"/>
    <col min="25" max="25" width="2.140625" style="248" customWidth="1"/>
    <col min="26" max="36" width="2.28125" style="248" customWidth="1"/>
    <col min="37" max="37" width="3.57421875" style="248" customWidth="1"/>
    <col min="38" max="41" width="2.28125" style="248" customWidth="1"/>
    <col min="42" max="42" width="9.28125" style="248" customWidth="1"/>
    <col min="43" max="44" width="2.28125" style="248" customWidth="1"/>
    <col min="45" max="45" width="41.7109375" style="248" customWidth="1"/>
    <col min="46" max="16384" width="2.28125" style="248" customWidth="1"/>
  </cols>
  <sheetData>
    <row r="2" spans="2:46" ht="24.75" customHeight="1">
      <c r="B2" s="249"/>
      <c r="C2" s="250"/>
      <c r="D2" s="896" t="s">
        <v>569</v>
      </c>
      <c r="E2" s="896"/>
      <c r="F2" s="896"/>
      <c r="G2" s="896"/>
      <c r="H2" s="896"/>
      <c r="I2" s="896"/>
      <c r="J2" s="896"/>
      <c r="K2" s="896"/>
      <c r="L2" s="896"/>
      <c r="M2" s="896"/>
      <c r="N2" s="896"/>
      <c r="O2" s="896"/>
      <c r="P2" s="896"/>
      <c r="Q2" s="896"/>
      <c r="R2" s="896"/>
      <c r="S2" s="896"/>
      <c r="T2" s="896"/>
      <c r="U2" s="896"/>
      <c r="V2" s="896"/>
      <c r="W2" s="896"/>
      <c r="X2" s="249"/>
      <c r="Y2" s="249"/>
      <c r="Z2" s="249"/>
      <c r="AA2" s="249"/>
      <c r="AB2" s="249"/>
      <c r="AC2" s="249"/>
      <c r="AD2" s="249"/>
      <c r="AE2" s="897" t="str">
        <f>IF('報告書'!AE2="","",'報告書'!AE2)</f>
        <v>〇〇市町 - 第 ○○ 号</v>
      </c>
      <c r="AF2" s="898"/>
      <c r="AG2" s="898"/>
      <c r="AH2" s="898"/>
      <c r="AI2" s="898"/>
      <c r="AJ2" s="898"/>
      <c r="AK2" s="898"/>
      <c r="AL2" s="898"/>
      <c r="AM2" s="898"/>
      <c r="AN2" s="898"/>
      <c r="AO2" s="899"/>
      <c r="AP2" s="251"/>
      <c r="AR2" s="252"/>
      <c r="AS2" s="252"/>
      <c r="AT2" s="252"/>
    </row>
    <row r="3" spans="2:46" ht="15.75" customHeight="1">
      <c r="B3" s="249"/>
      <c r="C3" s="250"/>
      <c r="D3" s="896"/>
      <c r="E3" s="896"/>
      <c r="F3" s="896"/>
      <c r="G3" s="896"/>
      <c r="H3" s="896"/>
      <c r="I3" s="896"/>
      <c r="J3" s="896"/>
      <c r="K3" s="896"/>
      <c r="L3" s="896"/>
      <c r="M3" s="896"/>
      <c r="N3" s="896"/>
      <c r="O3" s="896"/>
      <c r="P3" s="896"/>
      <c r="Q3" s="896"/>
      <c r="R3" s="896"/>
      <c r="S3" s="896"/>
      <c r="T3" s="896"/>
      <c r="U3" s="896"/>
      <c r="V3" s="896"/>
      <c r="W3" s="896"/>
      <c r="X3" s="249"/>
      <c r="Y3" s="249"/>
      <c r="Z3" s="249"/>
      <c r="AA3" s="249"/>
      <c r="AB3" s="249"/>
      <c r="AC3" s="249"/>
      <c r="AD3" s="249"/>
      <c r="AE3" s="900" t="str">
        <f>IF('報告書'!AE3="","",'報告書'!AE3)</f>
        <v>令和 ○ 年 ○ 月 ○ 日</v>
      </c>
      <c r="AF3" s="900"/>
      <c r="AG3" s="900"/>
      <c r="AH3" s="900"/>
      <c r="AI3" s="900"/>
      <c r="AJ3" s="900"/>
      <c r="AK3" s="900"/>
      <c r="AL3" s="900"/>
      <c r="AM3" s="900"/>
      <c r="AN3" s="900"/>
      <c r="AO3" s="900"/>
      <c r="AP3" s="251"/>
      <c r="AR3" s="252"/>
      <c r="AS3" s="252"/>
      <c r="AT3" s="252"/>
    </row>
    <row r="4" spans="2:46" ht="15.75" customHeight="1">
      <c r="B4" s="249"/>
      <c r="C4" s="249"/>
      <c r="D4" s="800" t="s">
        <v>61</v>
      </c>
      <c r="E4" s="800"/>
      <c r="F4" s="800"/>
      <c r="G4" s="800"/>
      <c r="H4" s="800"/>
      <c r="I4" s="800"/>
      <c r="J4" s="800"/>
      <c r="K4" s="800"/>
      <c r="L4" s="800"/>
      <c r="M4" s="800"/>
      <c r="N4" s="800"/>
      <c r="O4" s="800"/>
      <c r="P4" s="800"/>
      <c r="Q4" s="800"/>
      <c r="R4" s="800"/>
      <c r="S4" s="800"/>
      <c r="T4" s="800"/>
      <c r="U4" s="800"/>
      <c r="V4" s="800"/>
      <c r="W4" s="800"/>
      <c r="X4" s="249"/>
      <c r="Y4" s="249"/>
      <c r="Z4" s="249"/>
      <c r="AA4" s="249"/>
      <c r="AB4" s="249"/>
      <c r="AC4" s="249"/>
      <c r="AD4" s="249"/>
      <c r="AE4" s="900">
        <f>IF('報告書'!AE4:AO4="","",'報告書'!AE4:AO4)</f>
      </c>
      <c r="AF4" s="900"/>
      <c r="AG4" s="900"/>
      <c r="AH4" s="900"/>
      <c r="AI4" s="900"/>
      <c r="AJ4" s="900"/>
      <c r="AK4" s="900"/>
      <c r="AL4" s="900"/>
      <c r="AM4" s="900"/>
      <c r="AN4" s="900"/>
      <c r="AO4" s="900"/>
      <c r="AP4" s="251"/>
      <c r="AR4" s="252"/>
      <c r="AS4" s="252" t="s">
        <v>822</v>
      </c>
      <c r="AT4" s="252"/>
    </row>
    <row r="5" spans="2:46" ht="15.75" customHeight="1">
      <c r="B5" s="249"/>
      <c r="C5" s="249"/>
      <c r="D5" s="249"/>
      <c r="E5" s="249"/>
      <c r="F5" s="249"/>
      <c r="G5" s="249"/>
      <c r="H5" s="249"/>
      <c r="I5" s="249"/>
      <c r="J5" s="249"/>
      <c r="K5" s="249"/>
      <c r="L5" s="249"/>
      <c r="M5" s="249"/>
      <c r="N5" s="249"/>
      <c r="O5" s="249"/>
      <c r="P5" s="249"/>
      <c r="Q5" s="249"/>
      <c r="R5" s="249"/>
      <c r="S5" s="249"/>
      <c r="T5" s="249"/>
      <c r="U5" s="249"/>
      <c r="V5" s="249"/>
      <c r="W5" s="249"/>
      <c r="X5" s="590" t="s">
        <v>810</v>
      </c>
      <c r="Y5" s="590"/>
      <c r="Z5" s="590"/>
      <c r="AA5" s="590"/>
      <c r="AB5" s="590"/>
      <c r="AC5" s="590"/>
      <c r="AD5" s="590"/>
      <c r="AE5" s="592"/>
      <c r="AF5" s="592"/>
      <c r="AG5" s="592"/>
      <c r="AH5" s="592"/>
      <c r="AI5" s="592"/>
      <c r="AJ5" s="592"/>
      <c r="AK5" s="592"/>
      <c r="AL5" s="592"/>
      <c r="AM5" s="592"/>
      <c r="AN5" s="592"/>
      <c r="AO5" s="592"/>
      <c r="AP5" s="251"/>
      <c r="AR5" s="252"/>
      <c r="AS5" s="252"/>
      <c r="AT5" s="252"/>
    </row>
    <row r="6" spans="2:46" ht="15.75" customHeight="1">
      <c r="B6" s="249"/>
      <c r="C6" s="249"/>
      <c r="D6" s="902" t="str">
        <f>IF('報告書'!D6="","",'報告書'!D6)</f>
        <v>〇  〇  〇  〇</v>
      </c>
      <c r="E6" s="902"/>
      <c r="F6" s="902"/>
      <c r="G6" s="902"/>
      <c r="H6" s="902"/>
      <c r="I6" s="902"/>
      <c r="J6" s="902"/>
      <c r="K6" s="902"/>
      <c r="L6" s="902"/>
      <c r="M6" s="902"/>
      <c r="N6" s="249"/>
      <c r="O6" s="255" t="s">
        <v>169</v>
      </c>
      <c r="P6" s="249"/>
      <c r="Q6" s="249"/>
      <c r="R6" s="249"/>
      <c r="S6" s="249"/>
      <c r="T6" s="249"/>
      <c r="U6" s="249"/>
      <c r="V6" s="249"/>
      <c r="W6" s="249"/>
      <c r="X6" s="592"/>
      <c r="Y6" s="903" t="s">
        <v>170</v>
      </c>
      <c r="Z6" s="903"/>
      <c r="AA6" s="903"/>
      <c r="AB6" s="903"/>
      <c r="AC6" s="754"/>
      <c r="AD6" s="901" t="str">
        <f>IF('報告書'!AD6="","",'報告書'!AD6)</f>
        <v>〇〇〇〇建築事務所</v>
      </c>
      <c r="AE6" s="901"/>
      <c r="AF6" s="901"/>
      <c r="AG6" s="901"/>
      <c r="AH6" s="901"/>
      <c r="AI6" s="901"/>
      <c r="AJ6" s="901"/>
      <c r="AK6" s="901"/>
      <c r="AL6" s="901"/>
      <c r="AM6" s="901"/>
      <c r="AN6" s="901"/>
      <c r="AO6" s="901"/>
      <c r="AP6" s="251"/>
      <c r="AR6" s="252"/>
      <c r="AS6" s="252" t="s">
        <v>55</v>
      </c>
      <c r="AT6" s="252"/>
    </row>
    <row r="7" spans="2:46" ht="15.75" customHeight="1">
      <c r="B7" s="249"/>
      <c r="C7" s="249"/>
      <c r="D7" s="249"/>
      <c r="E7" s="249"/>
      <c r="F7" s="249"/>
      <c r="G7" s="249"/>
      <c r="H7" s="249"/>
      <c r="I7" s="249"/>
      <c r="J7" s="249"/>
      <c r="K7" s="249"/>
      <c r="L7" s="249"/>
      <c r="M7" s="249"/>
      <c r="N7" s="249"/>
      <c r="O7" s="249"/>
      <c r="P7" s="249"/>
      <c r="Q7" s="249"/>
      <c r="R7" s="249"/>
      <c r="S7" s="249"/>
      <c r="T7" s="249"/>
      <c r="U7" s="249"/>
      <c r="V7" s="249"/>
      <c r="W7" s="249"/>
      <c r="X7" s="592"/>
      <c r="Y7" s="754" t="s">
        <v>812</v>
      </c>
      <c r="Z7" s="754"/>
      <c r="AA7" s="754"/>
      <c r="AB7" s="754"/>
      <c r="AC7" s="754"/>
      <c r="AD7" s="755"/>
      <c r="AE7" s="893" t="str">
        <f>IF('報告書'!AE7="","",'報告書'!AE7)</f>
        <v>〇 〇  〇 〇 〇</v>
      </c>
      <c r="AF7" s="893"/>
      <c r="AG7" s="893"/>
      <c r="AH7" s="893"/>
      <c r="AI7" s="893"/>
      <c r="AJ7" s="893"/>
      <c r="AK7" s="893"/>
      <c r="AL7" s="893"/>
      <c r="AM7" s="756"/>
      <c r="AN7" s="756"/>
      <c r="AO7" s="756"/>
      <c r="AP7" s="251"/>
      <c r="AR7" s="252"/>
      <c r="AS7" s="252" t="s">
        <v>823</v>
      </c>
      <c r="AT7" s="252"/>
    </row>
    <row r="8" spans="2:46" ht="15.75" customHeight="1">
      <c r="B8" s="249"/>
      <c r="C8" s="249"/>
      <c r="D8" s="249"/>
      <c r="E8" s="249"/>
      <c r="F8" s="249"/>
      <c r="G8" s="249"/>
      <c r="H8" s="249"/>
      <c r="I8" s="249"/>
      <c r="J8" s="249"/>
      <c r="K8" s="249"/>
      <c r="L8" s="249"/>
      <c r="M8" s="249"/>
      <c r="N8" s="249"/>
      <c r="O8" s="249"/>
      <c r="P8" s="249"/>
      <c r="Q8" s="249"/>
      <c r="R8" s="249"/>
      <c r="S8" s="249"/>
      <c r="T8" s="249"/>
      <c r="U8" s="249"/>
      <c r="V8" s="249"/>
      <c r="W8" s="249"/>
      <c r="X8" s="592"/>
      <c r="Y8" s="754" t="s">
        <v>814</v>
      </c>
      <c r="Z8" s="754"/>
      <c r="AA8" s="754"/>
      <c r="AB8" s="754"/>
      <c r="AC8" s="754"/>
      <c r="AD8" s="894" t="s">
        <v>815</v>
      </c>
      <c r="AE8" s="894"/>
      <c r="AF8" s="894"/>
      <c r="AG8" s="894"/>
      <c r="AH8" s="895" t="str">
        <f>IF('報告書'!AH8="","",'報告書'!AH8)</f>
        <v>第 000000 号</v>
      </c>
      <c r="AI8" s="895"/>
      <c r="AJ8" s="895"/>
      <c r="AK8" s="895"/>
      <c r="AL8" s="895"/>
      <c r="AM8" s="895"/>
      <c r="AN8" s="756"/>
      <c r="AO8" s="756"/>
      <c r="AP8" s="251"/>
      <c r="AR8" s="252"/>
      <c r="AS8" s="252"/>
      <c r="AT8" s="252"/>
    </row>
    <row r="9" spans="2:46" ht="15.75" customHeight="1">
      <c r="B9" s="249"/>
      <c r="C9" s="251"/>
      <c r="D9" s="249"/>
      <c r="E9" s="249"/>
      <c r="F9" s="249"/>
      <c r="G9" s="249"/>
      <c r="H9" s="249"/>
      <c r="I9" s="249"/>
      <c r="J9" s="249"/>
      <c r="K9" s="249"/>
      <c r="L9" s="249"/>
      <c r="M9" s="249"/>
      <c r="N9" s="249"/>
      <c r="O9" s="249"/>
      <c r="P9" s="249"/>
      <c r="Q9" s="249"/>
      <c r="R9" s="249"/>
      <c r="S9" s="249"/>
      <c r="T9" s="249"/>
      <c r="U9" s="249"/>
      <c r="V9" s="249"/>
      <c r="W9" s="249"/>
      <c r="X9" s="592"/>
      <c r="Y9" s="754" t="s">
        <v>816</v>
      </c>
      <c r="Z9" s="754"/>
      <c r="AA9" s="754"/>
      <c r="AB9" s="754"/>
      <c r="AC9" s="754"/>
      <c r="AD9" s="754"/>
      <c r="AE9" s="756"/>
      <c r="AF9" s="895" t="str">
        <f>IF('報告書'!AF9="","",'報告書'!AF9)</f>
        <v>0000-00-0000</v>
      </c>
      <c r="AG9" s="895"/>
      <c r="AH9" s="895"/>
      <c r="AI9" s="895"/>
      <c r="AJ9" s="895"/>
      <c r="AK9" s="895"/>
      <c r="AL9" s="756"/>
      <c r="AM9" s="756"/>
      <c r="AN9" s="756"/>
      <c r="AO9" s="756"/>
      <c r="AP9" s="251"/>
      <c r="AR9" s="252"/>
      <c r="AS9" s="252" t="s">
        <v>56</v>
      </c>
      <c r="AT9" s="252"/>
    </row>
    <row r="10" spans="2:46" ht="15.75" customHeight="1">
      <c r="B10" s="249"/>
      <c r="C10" s="249"/>
      <c r="D10" s="249"/>
      <c r="E10" s="249"/>
      <c r="F10" s="249"/>
      <c r="G10" s="249"/>
      <c r="H10" s="249"/>
      <c r="I10" s="249"/>
      <c r="J10" s="249"/>
      <c r="K10" s="249"/>
      <c r="L10" s="249"/>
      <c r="M10" s="249"/>
      <c r="N10" s="249"/>
      <c r="O10" s="249"/>
      <c r="P10" s="249"/>
      <c r="Q10" s="249"/>
      <c r="R10" s="249"/>
      <c r="S10" s="249"/>
      <c r="T10" s="249"/>
      <c r="U10" s="249"/>
      <c r="V10" s="249"/>
      <c r="W10" s="249"/>
      <c r="X10" s="590" t="s">
        <v>818</v>
      </c>
      <c r="Y10" s="754"/>
      <c r="Z10" s="754"/>
      <c r="AA10" s="754"/>
      <c r="AB10" s="754"/>
      <c r="AC10" s="754"/>
      <c r="AD10" s="754"/>
      <c r="AE10" s="756"/>
      <c r="AF10" s="756"/>
      <c r="AG10" s="756"/>
      <c r="AH10" s="756"/>
      <c r="AI10" s="756"/>
      <c r="AJ10" s="756"/>
      <c r="AK10" s="756"/>
      <c r="AL10" s="756"/>
      <c r="AM10" s="756"/>
      <c r="AN10" s="756"/>
      <c r="AO10" s="756"/>
      <c r="AP10" s="251"/>
      <c r="AR10" s="252"/>
      <c r="AS10" s="252"/>
      <c r="AT10" s="252"/>
    </row>
    <row r="11" spans="2:42" ht="15.75" customHeight="1">
      <c r="B11" s="249"/>
      <c r="C11" s="249"/>
      <c r="D11" s="249"/>
      <c r="E11" s="249"/>
      <c r="F11" s="249"/>
      <c r="G11" s="249"/>
      <c r="H11" s="249"/>
      <c r="I11" s="249"/>
      <c r="J11" s="249"/>
      <c r="K11" s="249"/>
      <c r="L11" s="249"/>
      <c r="M11" s="249"/>
      <c r="N11" s="249"/>
      <c r="O11" s="249"/>
      <c r="P11" s="249"/>
      <c r="Q11" s="249"/>
      <c r="R11" s="249"/>
      <c r="S11" s="249"/>
      <c r="T11" s="249"/>
      <c r="U11" s="249"/>
      <c r="V11" s="249"/>
      <c r="W11" s="249"/>
      <c r="X11" s="592"/>
      <c r="Y11" s="885" t="s">
        <v>819</v>
      </c>
      <c r="Z11" s="885"/>
      <c r="AA11" s="885"/>
      <c r="AB11" s="885"/>
      <c r="AC11" s="885"/>
      <c r="AD11" s="885"/>
      <c r="AE11" s="886" t="str">
        <f>IF('報告書'!AE11="","",'報告書'!AE11)</f>
        <v>第          号</v>
      </c>
      <c r="AF11" s="886"/>
      <c r="AG11" s="886"/>
      <c r="AH11" s="886"/>
      <c r="AI11" s="886"/>
      <c r="AJ11" s="886"/>
      <c r="AK11" s="886"/>
      <c r="AL11" s="886"/>
      <c r="AM11" s="756"/>
      <c r="AN11" s="756"/>
      <c r="AO11" s="756"/>
      <c r="AP11" s="251"/>
    </row>
    <row r="12" spans="2:42" ht="15.75" customHeight="1">
      <c r="B12" s="249"/>
      <c r="C12" s="249"/>
      <c r="D12" s="249"/>
      <c r="E12" s="249"/>
      <c r="F12" s="249"/>
      <c r="G12" s="249"/>
      <c r="H12" s="249"/>
      <c r="I12" s="249"/>
      <c r="J12" s="249"/>
      <c r="K12" s="249"/>
      <c r="L12" s="249"/>
      <c r="M12" s="249"/>
      <c r="N12" s="249"/>
      <c r="O12" s="249"/>
      <c r="P12" s="249"/>
      <c r="Q12" s="249"/>
      <c r="R12" s="249"/>
      <c r="S12" s="249"/>
      <c r="T12" s="249"/>
      <c r="U12" s="249"/>
      <c r="V12" s="249"/>
      <c r="W12" s="249"/>
      <c r="X12" s="592"/>
      <c r="Y12" s="886" t="s">
        <v>166</v>
      </c>
      <c r="Z12" s="886"/>
      <c r="AA12" s="886"/>
      <c r="AB12" s="886"/>
      <c r="AC12" s="754"/>
      <c r="AD12" s="755"/>
      <c r="AE12" s="893" t="str">
        <f>IF('報告書'!AE12="","",'報告書'!AE12)</f>
        <v>〇 〇 〇 〇</v>
      </c>
      <c r="AF12" s="893"/>
      <c r="AG12" s="893"/>
      <c r="AH12" s="893"/>
      <c r="AI12" s="893"/>
      <c r="AJ12" s="893"/>
      <c r="AK12" s="893"/>
      <c r="AL12" s="893"/>
      <c r="AM12" s="756"/>
      <c r="AN12" s="756"/>
      <c r="AO12" s="756"/>
      <c r="AP12" s="251"/>
    </row>
    <row r="13" spans="2:42" ht="7.5" customHeight="1">
      <c r="B13" s="249"/>
      <c r="C13" s="249"/>
      <c r="D13" s="249"/>
      <c r="E13" s="249"/>
      <c r="F13" s="249"/>
      <c r="G13" s="249"/>
      <c r="H13" s="249"/>
      <c r="I13" s="253"/>
      <c r="J13" s="249"/>
      <c r="K13" s="249"/>
      <c r="L13" s="249"/>
      <c r="M13" s="249"/>
      <c r="N13" s="249"/>
      <c r="O13" s="249"/>
      <c r="P13" s="249"/>
      <c r="Q13" s="249"/>
      <c r="R13" s="249"/>
      <c r="S13" s="249"/>
      <c r="T13" s="249"/>
      <c r="U13" s="249"/>
      <c r="V13" s="249"/>
      <c r="W13" s="249"/>
      <c r="X13" s="249"/>
      <c r="Y13" s="249"/>
      <c r="Z13" s="249"/>
      <c r="AA13" s="249"/>
      <c r="AB13" s="249"/>
      <c r="AC13" s="249"/>
      <c r="AD13" s="249"/>
      <c r="AE13" s="256"/>
      <c r="AF13" s="256"/>
      <c r="AG13" s="256"/>
      <c r="AH13" s="256"/>
      <c r="AI13" s="256"/>
      <c r="AJ13" s="256"/>
      <c r="AK13" s="256"/>
      <c r="AL13" s="256"/>
      <c r="AM13" s="256"/>
      <c r="AN13" s="256"/>
      <c r="AO13" s="256"/>
      <c r="AP13" s="251"/>
    </row>
    <row r="14" spans="2:42" ht="15.75" customHeight="1">
      <c r="B14" s="257" t="s">
        <v>565</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51"/>
    </row>
    <row r="15" spans="2:42" ht="15.75" customHeight="1">
      <c r="B15" s="249" t="s">
        <v>515</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51"/>
    </row>
    <row r="16" spans="2:42" ht="4.5" customHeight="1">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51"/>
      <c r="AO16" s="251"/>
      <c r="AP16" s="251"/>
    </row>
    <row r="17" spans="2:42" ht="18" customHeight="1">
      <c r="B17" s="904" t="s">
        <v>570</v>
      </c>
      <c r="C17" s="904"/>
      <c r="D17" s="904"/>
      <c r="E17" s="904"/>
      <c r="F17" s="904"/>
      <c r="G17" s="905"/>
      <c r="H17" s="887" t="str">
        <f>IF('報告書'!H17:U17="","",'報告書'!H17:U17)</f>
        <v>〇  〇  〇  〇</v>
      </c>
      <c r="I17" s="888"/>
      <c r="J17" s="888"/>
      <c r="K17" s="888"/>
      <c r="L17" s="888"/>
      <c r="M17" s="888"/>
      <c r="N17" s="888"/>
      <c r="O17" s="888"/>
      <c r="P17" s="888"/>
      <c r="Q17" s="888"/>
      <c r="R17" s="888"/>
      <c r="S17" s="888"/>
      <c r="T17" s="888"/>
      <c r="U17" s="889"/>
      <c r="V17" s="906" t="s">
        <v>571</v>
      </c>
      <c r="W17" s="904"/>
      <c r="X17" s="904"/>
      <c r="Y17" s="904"/>
      <c r="Z17" s="904"/>
      <c r="AA17" s="905"/>
      <c r="AB17" s="882" t="str">
        <f>IF('報告書'!AB17:AO17="","",'報告書'!AB17:AO17)</f>
        <v>令和 ○ 年 ○ 月 ○ 日</v>
      </c>
      <c r="AC17" s="883"/>
      <c r="AD17" s="883"/>
      <c r="AE17" s="883"/>
      <c r="AF17" s="883"/>
      <c r="AG17" s="883"/>
      <c r="AH17" s="883"/>
      <c r="AI17" s="883"/>
      <c r="AJ17" s="883"/>
      <c r="AK17" s="883"/>
      <c r="AL17" s="883"/>
      <c r="AM17" s="883"/>
      <c r="AN17" s="883"/>
      <c r="AO17" s="884"/>
      <c r="AP17" s="251"/>
    </row>
    <row r="18" spans="2:42" ht="18" customHeight="1">
      <c r="B18" s="916" t="s">
        <v>572</v>
      </c>
      <c r="C18" s="908"/>
      <c r="D18" s="908"/>
      <c r="E18" s="908"/>
      <c r="F18" s="908"/>
      <c r="G18" s="909"/>
      <c r="H18" s="890" t="str">
        <f>IF('報告書'!H18:AO18="","",'報告書'!H18:AO18)</f>
        <v>○○市○○町○○-○○</v>
      </c>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2"/>
      <c r="AP18" s="251"/>
    </row>
    <row r="19" spans="2:42" ht="18" customHeight="1" thickBot="1">
      <c r="B19" s="917" t="s">
        <v>574</v>
      </c>
      <c r="C19" s="918"/>
      <c r="D19" s="918"/>
      <c r="E19" s="918"/>
      <c r="F19" s="918"/>
      <c r="G19" s="919"/>
      <c r="H19" s="879" t="str">
        <f>IF('報告書'!H19:AO19="","",'報告書'!H19:AO19)</f>
        <v>○○○○○○マンション</v>
      </c>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1"/>
      <c r="AP19" s="251"/>
    </row>
    <row r="20" spans="2:42" ht="18" customHeight="1" thickTop="1">
      <c r="B20" s="920" t="s">
        <v>547</v>
      </c>
      <c r="C20" s="921"/>
      <c r="D20" s="921"/>
      <c r="E20" s="921"/>
      <c r="F20" s="921"/>
      <c r="G20" s="922"/>
      <c r="H20" s="913" t="s">
        <v>576</v>
      </c>
      <c r="I20" s="914"/>
      <c r="J20" s="914"/>
      <c r="K20" s="915"/>
      <c r="L20" s="262"/>
      <c r="M20" s="876" t="s">
        <v>577</v>
      </c>
      <c r="N20" s="876"/>
      <c r="O20" s="876"/>
      <c r="P20" s="876"/>
      <c r="Q20" s="263"/>
      <c r="R20" s="264"/>
      <c r="S20" s="876" t="s">
        <v>578</v>
      </c>
      <c r="T20" s="876"/>
      <c r="U20" s="876"/>
      <c r="V20" s="876"/>
      <c r="W20" s="262"/>
      <c r="X20" s="265"/>
      <c r="Y20" s="910" t="s">
        <v>556</v>
      </c>
      <c r="Z20" s="911"/>
      <c r="AA20" s="911"/>
      <c r="AB20" s="912"/>
      <c r="AC20" s="262"/>
      <c r="AD20" s="876" t="s">
        <v>579</v>
      </c>
      <c r="AE20" s="876"/>
      <c r="AF20" s="876"/>
      <c r="AG20" s="876"/>
      <c r="AH20" s="262"/>
      <c r="AI20" s="262"/>
      <c r="AJ20" s="876" t="s">
        <v>580</v>
      </c>
      <c r="AK20" s="876"/>
      <c r="AL20" s="876"/>
      <c r="AM20" s="876"/>
      <c r="AN20" s="262"/>
      <c r="AO20" s="266"/>
      <c r="AP20" s="251"/>
    </row>
    <row r="21" spans="2:42" ht="18" customHeight="1">
      <c r="B21" s="923">
        <f>MIN('指標値'!AB22:AD23)</f>
        <v>0.866115505858562</v>
      </c>
      <c r="C21" s="924"/>
      <c r="D21" s="924"/>
      <c r="E21" s="924"/>
      <c r="F21" s="924"/>
      <c r="G21" s="925"/>
      <c r="H21" s="907" t="s">
        <v>728</v>
      </c>
      <c r="I21" s="908"/>
      <c r="J21" s="908"/>
      <c r="K21" s="909"/>
      <c r="L21" s="259"/>
      <c r="M21" s="877" t="s">
        <v>582</v>
      </c>
      <c r="N21" s="877"/>
      <c r="O21" s="877"/>
      <c r="P21" s="877"/>
      <c r="Q21" s="258"/>
      <c r="R21" s="267"/>
      <c r="S21" s="877" t="s">
        <v>583</v>
      </c>
      <c r="T21" s="877"/>
      <c r="U21" s="877"/>
      <c r="V21" s="877"/>
      <c r="W21" s="259"/>
      <c r="X21" s="268"/>
      <c r="Y21" s="907" t="s">
        <v>558</v>
      </c>
      <c r="Z21" s="908"/>
      <c r="AA21" s="908"/>
      <c r="AB21" s="909"/>
      <c r="AC21" s="259"/>
      <c r="AD21" s="877" t="s">
        <v>584</v>
      </c>
      <c r="AE21" s="877"/>
      <c r="AF21" s="877"/>
      <c r="AG21" s="877"/>
      <c r="AH21" s="259"/>
      <c r="AI21" s="259"/>
      <c r="AJ21" s="878" t="s">
        <v>585</v>
      </c>
      <c r="AK21" s="878"/>
      <c r="AL21" s="878"/>
      <c r="AM21" s="878"/>
      <c r="AN21" s="259"/>
      <c r="AO21" s="260"/>
      <c r="AP21" s="251"/>
    </row>
    <row r="22" spans="2:42" ht="18" customHeight="1" thickBot="1">
      <c r="B22" s="926"/>
      <c r="C22" s="927"/>
      <c r="D22" s="927"/>
      <c r="E22" s="927"/>
      <c r="F22" s="927"/>
      <c r="G22" s="928"/>
      <c r="H22" s="237"/>
      <c r="I22" s="237"/>
      <c r="J22" s="825" t="s">
        <v>729</v>
      </c>
      <c r="K22" s="825"/>
      <c r="L22" s="825"/>
      <c r="M22" s="825"/>
      <c r="N22" s="825"/>
      <c r="O22" s="237"/>
      <c r="P22" s="237"/>
      <c r="Q22" s="237"/>
      <c r="R22" s="823" t="s">
        <v>730</v>
      </c>
      <c r="S22" s="823"/>
      <c r="T22" s="823"/>
      <c r="U22" s="823"/>
      <c r="V22" s="823"/>
      <c r="W22" s="237"/>
      <c r="X22" s="238"/>
      <c r="Y22" s="939" t="s">
        <v>560</v>
      </c>
      <c r="Z22" s="825"/>
      <c r="AA22" s="825"/>
      <c r="AB22" s="940"/>
      <c r="AC22" s="261"/>
      <c r="AD22" s="938" t="s">
        <v>584</v>
      </c>
      <c r="AE22" s="938"/>
      <c r="AF22" s="938"/>
      <c r="AG22" s="938"/>
      <c r="AH22" s="261"/>
      <c r="AI22" s="261"/>
      <c r="AJ22" s="918" t="s">
        <v>585</v>
      </c>
      <c r="AK22" s="918"/>
      <c r="AL22" s="918"/>
      <c r="AM22" s="918"/>
      <c r="AN22" s="261"/>
      <c r="AO22" s="270"/>
      <c r="AP22" s="251"/>
    </row>
    <row r="23" spans="2:42" ht="18" customHeight="1" thickTop="1">
      <c r="B23" s="957" t="s">
        <v>586</v>
      </c>
      <c r="C23" s="958"/>
      <c r="D23" s="958"/>
      <c r="E23" s="958"/>
      <c r="F23" s="958"/>
      <c r="G23" s="959"/>
      <c r="H23" s="966" t="str">
        <f>IF('報告書'!H23:J23="","",'報告書'!H23:J23)</f>
        <v>○</v>
      </c>
      <c r="I23" s="967"/>
      <c r="J23" s="968"/>
      <c r="K23" s="969" t="s">
        <v>566</v>
      </c>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970"/>
      <c r="AN23" s="970"/>
      <c r="AO23" s="971"/>
      <c r="AP23" s="251"/>
    </row>
    <row r="24" spans="2:42" ht="18" customHeight="1">
      <c r="B24" s="960"/>
      <c r="C24" s="961"/>
      <c r="D24" s="961"/>
      <c r="E24" s="961"/>
      <c r="F24" s="961"/>
      <c r="G24" s="962"/>
      <c r="H24" s="932">
        <f>IF('報告書'!H24:J24="","",'報告書'!H24:J24)</f>
      </c>
      <c r="I24" s="933"/>
      <c r="J24" s="934"/>
      <c r="K24" s="935" t="s">
        <v>714</v>
      </c>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c r="AO24" s="937"/>
      <c r="AP24" s="251"/>
    </row>
    <row r="25" spans="2:42" ht="18" customHeight="1">
      <c r="B25" s="963"/>
      <c r="C25" s="964"/>
      <c r="D25" s="964"/>
      <c r="E25" s="964"/>
      <c r="F25" s="964"/>
      <c r="G25" s="965"/>
      <c r="H25" s="948">
        <f>IF('報告書'!H25:J25="","",'報告書'!H25:J25)</f>
      </c>
      <c r="I25" s="949"/>
      <c r="J25" s="950"/>
      <c r="K25" s="951" t="s">
        <v>568</v>
      </c>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3"/>
      <c r="AP25" s="251"/>
    </row>
    <row r="26" spans="2:42" ht="21.75" customHeight="1">
      <c r="B26" s="249"/>
      <c r="C26" s="249" t="s">
        <v>52</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51"/>
      <c r="AO26" s="251"/>
      <c r="AP26" s="251"/>
    </row>
    <row r="27" spans="2:42" ht="18" customHeight="1">
      <c r="B27" s="955" t="s">
        <v>53</v>
      </c>
      <c r="C27" s="956"/>
      <c r="D27" s="956"/>
      <c r="E27" s="956"/>
      <c r="F27" s="888">
        <f>IF('報告書'!F27:AO27="","",'報告書'!F27:AO27)</f>
      </c>
      <c r="G27" s="888"/>
      <c r="H27" s="888"/>
      <c r="I27" s="888"/>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8"/>
      <c r="AN27" s="888"/>
      <c r="AO27" s="954"/>
      <c r="AP27" s="277" t="s">
        <v>824</v>
      </c>
    </row>
    <row r="28" spans="2:42" ht="18" customHeight="1">
      <c r="B28" s="929" t="str">
        <f>IF('報告書'!B28:AO28="","",'報告書'!B28:AO28)</f>
        <v>① 本建物は壁式鉄筋コンクリート構造の建物で簡易診断による耐震指標値（Is値）の最小値は0.87でした。</v>
      </c>
      <c r="C28" s="930"/>
      <c r="D28" s="930"/>
      <c r="E28" s="930"/>
      <c r="F28" s="930"/>
      <c r="G28" s="930"/>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1"/>
      <c r="AP28" s="278" t="s">
        <v>57</v>
      </c>
    </row>
    <row r="29" spans="2:42" ht="18" customHeight="1">
      <c r="B29" s="929" t="str">
        <f>IF('報告書'!B29:AO29="","",'報告書'!B29:AO29)</f>
        <v>    桁行（X方向）、張間（Y方向）共、全階で耐震判定指標値（Iso=0.8）を満足していました。</v>
      </c>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1"/>
      <c r="AP29" s="278"/>
    </row>
    <row r="30" spans="2:42" ht="18" customHeight="1">
      <c r="B30" s="929" t="str">
        <f>IF('報告書'!B30:AO30="","",'報告書'!B30:AO30)</f>
        <v>    また、現行法（壁式基準）による壁量・壁厚の基準も満足していました。</v>
      </c>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1"/>
      <c r="AP30" s="279"/>
    </row>
    <row r="31" spans="2:42" ht="18" customHeight="1">
      <c r="B31" s="929" t="str">
        <f>IF('報告書'!B31:AO31="","",'報告書'!B31:AO31)</f>
        <v>② 壁式構造は鉄筋コンクリート造のなかでも比較的耐震性がよい構造とされています。</v>
      </c>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1"/>
      <c r="AP31" s="280"/>
    </row>
    <row r="32" spans="2:42" ht="18" customHeight="1">
      <c r="B32" s="929" t="str">
        <f>IF('報告書'!B32:AO32="","",'報告書'!B32:AO32)</f>
        <v>   本建物のように、平面・立面共整形である建物は特に良いと考えられます。</v>
      </c>
      <c r="C32" s="930"/>
      <c r="D32" s="930"/>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0"/>
      <c r="AN32" s="930"/>
      <c r="AO32" s="931"/>
      <c r="AP32" s="277"/>
    </row>
    <row r="33" spans="2:42" ht="18" customHeight="1">
      <c r="B33" s="929" t="str">
        <f>IF('報告書'!B33:AO33="","",'報告書'!B33:AO33)</f>
        <v>   耐震指標値が0.87と決して高い診断性を示しているわけではありませんが、上記の理由と</v>
      </c>
      <c r="C33" s="930"/>
      <c r="D33" s="930"/>
      <c r="E33" s="930"/>
      <c r="F33" s="930"/>
      <c r="G33" s="930"/>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0"/>
      <c r="AN33" s="930"/>
      <c r="AO33" s="931"/>
      <c r="AP33" s="278" t="s">
        <v>58</v>
      </c>
    </row>
    <row r="34" spans="2:42" ht="18" customHeight="1">
      <c r="B34" s="929" t="str">
        <f>IF('報告書'!B34:AO34="","",'報告書'!B34:AO34)</f>
        <v>    阪神大震災においても壁式構造の建物に大きな被害を受けた例もありませんでしたので</v>
      </c>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1"/>
      <c r="AP34" s="278"/>
    </row>
    <row r="35" spans="2:42" ht="18" customHeight="1">
      <c r="B35" s="929" t="str">
        <f>IF('報告書'!B35:AO35="","",'報告書'!B35:AO35)</f>
        <v>    「安全」と判断しました。</v>
      </c>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1"/>
      <c r="AP35" s="279"/>
    </row>
    <row r="36" spans="2:42" ht="18" customHeight="1">
      <c r="B36" s="929" t="str">
        <f>IF('報告書'!B36:AO36="","",'報告書'!B36:AO36)</f>
        <v>③ ただし、本建物が建築後30年以上経過する場合では、老朽化によりIs値が満足できません</v>
      </c>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1"/>
      <c r="AP36" s="280"/>
    </row>
    <row r="37" spans="2:42" ht="18" customHeight="1">
      <c r="B37" s="929" t="str">
        <f>IF('報告書'!B37:AO37="","",'報告書'!B37:AO37)</f>
        <v>    ので、一度精密調査（コア抜きによるコンクリート強度の確認等）を行い、その結果を基に</v>
      </c>
      <c r="C37" s="930"/>
      <c r="D37" s="930"/>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1"/>
      <c r="AP37" s="277"/>
    </row>
    <row r="38" spans="2:42" ht="18" customHeight="1">
      <c r="B38" s="929" t="str">
        <f>IF('報告書'!B38:AO38="","",'報告書'!B38:AO38)</f>
        <v>    建物の「保有耐力の確認」による診断をお勧め致します。</v>
      </c>
      <c r="C38" s="930"/>
      <c r="D38" s="930"/>
      <c r="E38" s="930"/>
      <c r="F38" s="930"/>
      <c r="G38" s="930"/>
      <c r="H38" s="930"/>
      <c r="I38" s="930"/>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1"/>
      <c r="AP38" s="278" t="s">
        <v>59</v>
      </c>
    </row>
    <row r="39" spans="2:42" ht="18" customHeight="1">
      <c r="B39" s="929" t="str">
        <f>IF('報告書'!B39:AO39="","",'報告書'!B39:AO39)</f>
        <v>④ 調査により現況では外壁・屋根防水共良く維持管理されておりましたので、今後も維持管理</v>
      </c>
      <c r="C39" s="930"/>
      <c r="D39" s="930"/>
      <c r="E39" s="930"/>
      <c r="F39" s="930"/>
      <c r="G39" s="930"/>
      <c r="H39" s="930"/>
      <c r="I39" s="930"/>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1"/>
      <c r="AP39" s="278"/>
    </row>
    <row r="40" spans="2:42" ht="18" customHeight="1">
      <c r="B40" s="929" t="str">
        <f>IF('報告書'!B40:AO40="","",'報告書'!B40:AO40)</f>
        <v>    をお願い致します。</v>
      </c>
      <c r="C40" s="930"/>
      <c r="D40" s="930"/>
      <c r="E40" s="930"/>
      <c r="F40" s="930"/>
      <c r="G40" s="930"/>
      <c r="H40" s="930"/>
      <c r="I40" s="930"/>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1"/>
      <c r="AP40" s="278"/>
    </row>
    <row r="41" spans="2:42" ht="18" customHeight="1">
      <c r="B41" s="929"/>
      <c r="C41" s="930"/>
      <c r="D41" s="930"/>
      <c r="E41" s="930"/>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1"/>
      <c r="AP41" s="280"/>
    </row>
    <row r="42" spans="2:42" ht="18" customHeight="1">
      <c r="B42" s="929">
        <f>IF('報告書'!B42:AO42="","",'報告書'!B42:AO42)</f>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1"/>
      <c r="AP42" s="251"/>
    </row>
    <row r="43" spans="2:42" ht="18" customHeight="1">
      <c r="B43" s="929">
        <f>IF('報告書'!B43:AO43="","",'報告書'!B43:AO43)</f>
      </c>
      <c r="C43" s="930"/>
      <c r="D43" s="930"/>
      <c r="E43" s="930"/>
      <c r="F43" s="930"/>
      <c r="G43" s="930"/>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1"/>
      <c r="AP43" s="251"/>
    </row>
    <row r="44" spans="2:42" ht="18" customHeight="1" thickBot="1">
      <c r="B44" s="943">
        <f>IF('報告書'!B44:AO44="","",'報告書'!B44:AO44)</f>
      </c>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5"/>
      <c r="AP44" s="251"/>
    </row>
    <row r="45" spans="2:42" ht="18" customHeight="1" thickTop="1">
      <c r="B45" s="271"/>
      <c r="C45" s="272"/>
      <c r="D45" s="273" t="s">
        <v>54</v>
      </c>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946"/>
      <c r="AM45" s="946"/>
      <c r="AN45" s="946"/>
      <c r="AO45" s="947"/>
      <c r="AP45" s="251"/>
    </row>
    <row r="46" spans="2:42" ht="18" customHeight="1">
      <c r="B46" s="275"/>
      <c r="C46" s="276"/>
      <c r="D46" s="276" t="s">
        <v>171</v>
      </c>
      <c r="E46" s="276"/>
      <c r="F46" s="276"/>
      <c r="G46" s="276"/>
      <c r="H46" s="276"/>
      <c r="I46" s="276"/>
      <c r="J46" s="276"/>
      <c r="K46" s="276"/>
      <c r="L46" s="276"/>
      <c r="M46" s="276"/>
      <c r="N46" s="276"/>
      <c r="O46" s="281"/>
      <c r="P46" s="941">
        <f>IF('報告書'!P46="","",'報告書'!P46)</f>
      </c>
      <c r="Q46" s="942"/>
      <c r="R46" s="942"/>
      <c r="S46" s="942"/>
      <c r="T46" s="942"/>
      <c r="U46" s="942"/>
      <c r="V46" s="942"/>
      <c r="W46" s="942"/>
      <c r="X46" s="942"/>
      <c r="Y46" s="942"/>
      <c r="Z46" s="942"/>
      <c r="AA46" s="942"/>
      <c r="AB46" s="942"/>
      <c r="AC46" s="942"/>
      <c r="AD46" s="942"/>
      <c r="AE46" s="942"/>
      <c r="AF46" s="942"/>
      <c r="AG46" s="942"/>
      <c r="AH46" s="942"/>
      <c r="AI46" s="942"/>
      <c r="AJ46" s="942"/>
      <c r="AK46" s="942"/>
      <c r="AL46" s="282"/>
      <c r="AM46" s="282"/>
      <c r="AN46" s="282"/>
      <c r="AO46" s="283"/>
      <c r="AP46" s="251"/>
    </row>
  </sheetData>
  <sheetProtection/>
  <mergeCells count="70">
    <mergeCell ref="H25:J25"/>
    <mergeCell ref="K25:AO25"/>
    <mergeCell ref="F27:AO27"/>
    <mergeCell ref="B27:E27"/>
    <mergeCell ref="B23:G25"/>
    <mergeCell ref="H23:J23"/>
    <mergeCell ref="K23:AO23"/>
    <mergeCell ref="B42:AO42"/>
    <mergeCell ref="B44:AO44"/>
    <mergeCell ref="AL45:AO45"/>
    <mergeCell ref="B43:AO43"/>
    <mergeCell ref="B40:AO40"/>
    <mergeCell ref="B35:AO35"/>
    <mergeCell ref="B36:AO36"/>
    <mergeCell ref="J22:N22"/>
    <mergeCell ref="P46:AK46"/>
    <mergeCell ref="B28:AO28"/>
    <mergeCell ref="B29:AO29"/>
    <mergeCell ref="B30:AO30"/>
    <mergeCell ref="B31:AO31"/>
    <mergeCell ref="B32:AO32"/>
    <mergeCell ref="B33:AO33"/>
    <mergeCell ref="B34:AO34"/>
    <mergeCell ref="B41:AO41"/>
    <mergeCell ref="B20:G20"/>
    <mergeCell ref="B21:G22"/>
    <mergeCell ref="B37:AO37"/>
    <mergeCell ref="B38:AO38"/>
    <mergeCell ref="B39:AO39"/>
    <mergeCell ref="H24:J24"/>
    <mergeCell ref="K24:AO24"/>
    <mergeCell ref="AD22:AG22"/>
    <mergeCell ref="AJ22:AM22"/>
    <mergeCell ref="Y22:AB22"/>
    <mergeCell ref="Y6:AB6"/>
    <mergeCell ref="B17:G17"/>
    <mergeCell ref="V17:AA17"/>
    <mergeCell ref="Y21:AB21"/>
    <mergeCell ref="Y20:AB20"/>
    <mergeCell ref="H20:K20"/>
    <mergeCell ref="H21:K21"/>
    <mergeCell ref="M20:P20"/>
    <mergeCell ref="B18:G18"/>
    <mergeCell ref="B19:G19"/>
    <mergeCell ref="AE7:AL7"/>
    <mergeCell ref="AD8:AG8"/>
    <mergeCell ref="AH8:AM8"/>
    <mergeCell ref="AF9:AK9"/>
    <mergeCell ref="D2:W3"/>
    <mergeCell ref="AE2:AO2"/>
    <mergeCell ref="AE3:AO4"/>
    <mergeCell ref="AD6:AO6"/>
    <mergeCell ref="D6:M6"/>
    <mergeCell ref="D4:W4"/>
    <mergeCell ref="Y11:AD11"/>
    <mergeCell ref="AE11:AL11"/>
    <mergeCell ref="H17:U17"/>
    <mergeCell ref="H18:AO18"/>
    <mergeCell ref="Y12:AB12"/>
    <mergeCell ref="AE12:AL12"/>
    <mergeCell ref="R22:V22"/>
    <mergeCell ref="AD20:AG20"/>
    <mergeCell ref="AD21:AG21"/>
    <mergeCell ref="AJ21:AM21"/>
    <mergeCell ref="H19:AO19"/>
    <mergeCell ref="AB17:AO17"/>
    <mergeCell ref="M21:P21"/>
    <mergeCell ref="S20:V20"/>
    <mergeCell ref="S21:V21"/>
    <mergeCell ref="AJ20:AM20"/>
  </mergeCells>
  <conditionalFormatting sqref="S20:V20">
    <cfRule type="expression" priority="1" dxfId="22" stopIfTrue="1">
      <formula>$BN$23=2</formula>
    </cfRule>
  </conditionalFormatting>
  <conditionalFormatting sqref="S21:V21">
    <cfRule type="expression" priority="2" dxfId="22" stopIfTrue="1">
      <formula>$BR$23=2</formula>
    </cfRule>
  </conditionalFormatting>
  <conditionalFormatting sqref="J22:N22">
    <cfRule type="cellIs" priority="3" dxfId="22" operator="equal" stopIfTrue="1">
      <formula>"①．0.8以上"</formula>
    </cfRule>
  </conditionalFormatting>
  <conditionalFormatting sqref="AJ20:AM20">
    <cfRule type="expression" priority="4" dxfId="22" stopIfTrue="1">
      <formula>$BV$23=2</formula>
    </cfRule>
  </conditionalFormatting>
  <conditionalFormatting sqref="AJ21:AM21">
    <cfRule type="expression" priority="5" dxfId="22" stopIfTrue="1">
      <formula>$BN$27=2</formula>
    </cfRule>
  </conditionalFormatting>
  <conditionalFormatting sqref="AJ22:AM22">
    <cfRule type="expression" priority="6" dxfId="22" stopIfTrue="1">
      <formula>$BR$27=2</formula>
    </cfRule>
  </conditionalFormatting>
  <conditionalFormatting sqref="AD22:AG22">
    <cfRule type="expression" priority="7" dxfId="0" stopIfTrue="1">
      <formula>$BR$27=1</formula>
    </cfRule>
  </conditionalFormatting>
  <conditionalFormatting sqref="AD21:AG21">
    <cfRule type="expression" priority="8" dxfId="0" stopIfTrue="1">
      <formula>$BN$27=1</formula>
    </cfRule>
  </conditionalFormatting>
  <conditionalFormatting sqref="AD20:AG20">
    <cfRule type="expression" priority="9" dxfId="0" stopIfTrue="1">
      <formula>$BV$23=1</formula>
    </cfRule>
  </conditionalFormatting>
  <conditionalFormatting sqref="R22:V22">
    <cfRule type="cellIs" priority="10" dxfId="0" operator="equal" stopIfTrue="1">
      <formula>"２．0.8未満"</formula>
    </cfRule>
  </conditionalFormatting>
  <conditionalFormatting sqref="M21:P21">
    <cfRule type="expression" priority="11" dxfId="0" stopIfTrue="1">
      <formula>$BR$23=1</formula>
    </cfRule>
  </conditionalFormatting>
  <conditionalFormatting sqref="M20:P20">
    <cfRule type="expression" priority="12" dxfId="0" stopIfTrue="1">
      <formula>$BN$23=1</formula>
    </cfRule>
  </conditionalFormatting>
  <printOptions horizontalCentered="1" verticalCentered="1"/>
  <pageMargins left="0.7086614173228347" right="0.1968503937007874" top="0.5905511811023623" bottom="0.5905511811023623" header="0.5118110236220472" footer="0.3937007874015748"/>
  <pageSetup blackAndWhite="1" fitToHeight="1" fitToWidth="1" horizontalDpi="300" verticalDpi="300" orientation="portrait" paperSize="9" r:id="rId2"/>
  <headerFooter alignWithMargins="0">
    <oddFooter>&amp;C1</oddFooter>
  </headerFooter>
  <drawing r:id="rId1"/>
</worksheet>
</file>

<file path=xl/worksheets/sheet5.xml><?xml version="1.0" encoding="utf-8"?>
<worksheet xmlns="http://schemas.openxmlformats.org/spreadsheetml/2006/main" xmlns:r="http://schemas.openxmlformats.org/officeDocument/2006/relationships">
  <dimension ref="B2:AU53"/>
  <sheetViews>
    <sheetView zoomScalePageLayoutView="0" workbookViewId="0" topLeftCell="A1">
      <selection activeCell="Z24" sqref="Z24:AD24"/>
    </sheetView>
  </sheetViews>
  <sheetFormatPr defaultColWidth="9.140625" defaultRowHeight="12"/>
  <cols>
    <col min="1" max="1" width="3.7109375" style="190" customWidth="1"/>
    <col min="2" max="42" width="2.28125" style="665" customWidth="1"/>
    <col min="43" max="43" width="3.421875" style="190" customWidth="1"/>
    <col min="44" max="44" width="4.28125" style="190" customWidth="1"/>
    <col min="45" max="45" width="9.28125" style="190" customWidth="1"/>
    <col min="46" max="46" width="3.140625" style="190" customWidth="1"/>
    <col min="47" max="47" width="22.00390625" style="190" customWidth="1"/>
    <col min="48" max="16384" width="9.140625" style="190" customWidth="1"/>
  </cols>
  <sheetData>
    <row r="2" spans="2:43" ht="24.75" customHeight="1">
      <c r="B2" s="200"/>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4"/>
      <c r="AC2" s="249"/>
      <c r="AD2" s="897" t="str">
        <f>IF('報告書'!AE2="","",'報告書'!AE2)</f>
        <v>〇〇市町 - 第 ○○ 号</v>
      </c>
      <c r="AE2" s="898"/>
      <c r="AF2" s="898"/>
      <c r="AG2" s="898"/>
      <c r="AH2" s="898"/>
      <c r="AI2" s="898"/>
      <c r="AJ2" s="898"/>
      <c r="AK2" s="898"/>
      <c r="AL2" s="898"/>
      <c r="AM2" s="898"/>
      <c r="AN2" s="899"/>
      <c r="AO2" s="588"/>
      <c r="AP2" s="588"/>
      <c r="AQ2" s="588"/>
    </row>
    <row r="3" spans="2:43" ht="24.75" customHeight="1">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9"/>
      <c r="AC3" s="249"/>
      <c r="AD3" s="249"/>
      <c r="AE3" s="249"/>
      <c r="AF3" s="1003"/>
      <c r="AG3" s="1003"/>
      <c r="AH3" s="1003"/>
      <c r="AI3" s="1003"/>
      <c r="AJ3" s="1003"/>
      <c r="AK3" s="1003"/>
      <c r="AL3" s="1003"/>
      <c r="AM3" s="1003"/>
      <c r="AN3" s="1003"/>
      <c r="AO3" s="249"/>
      <c r="AP3" s="249"/>
      <c r="AQ3" s="588"/>
    </row>
    <row r="4" spans="2:43" ht="30.75">
      <c r="B4" s="1004" t="s">
        <v>731</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row>
    <row r="5" spans="2:47" ht="12" customHeight="1">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S5" s="1006" t="s">
        <v>841</v>
      </c>
      <c r="AT5" s="1006"/>
      <c r="AU5" s="1006"/>
    </row>
    <row r="6" spans="2:47" ht="13.5" customHeight="1">
      <c r="B6" s="249"/>
      <c r="C6" s="249"/>
      <c r="D6" s="249"/>
      <c r="E6" s="249"/>
      <c r="F6" s="249"/>
      <c r="G6" s="249"/>
      <c r="H6" s="249"/>
      <c r="I6" s="249"/>
      <c r="J6" s="249"/>
      <c r="K6" s="249"/>
      <c r="L6" s="249"/>
      <c r="M6" s="249"/>
      <c r="N6" s="249"/>
      <c r="O6" s="249"/>
      <c r="P6" s="249"/>
      <c r="Q6" s="249"/>
      <c r="R6" s="249"/>
      <c r="S6" s="249"/>
      <c r="T6" s="249"/>
      <c r="U6" s="249"/>
      <c r="V6" s="249"/>
      <c r="W6" s="249"/>
      <c r="X6" s="249"/>
      <c r="Y6" s="249"/>
      <c r="Z6" s="590" t="s">
        <v>810</v>
      </c>
      <c r="AA6" s="590"/>
      <c r="AB6" s="590"/>
      <c r="AC6" s="590"/>
      <c r="AD6" s="590"/>
      <c r="AE6" s="591"/>
      <c r="AF6" s="591"/>
      <c r="AG6" s="249"/>
      <c r="AH6" s="249"/>
      <c r="AI6" s="249"/>
      <c r="AJ6" s="249"/>
      <c r="AK6" s="249"/>
      <c r="AL6" s="249"/>
      <c r="AM6" s="249"/>
      <c r="AN6" s="249"/>
      <c r="AO6" s="249"/>
      <c r="AP6" s="249"/>
      <c r="AQ6" s="249"/>
      <c r="AS6" s="1006"/>
      <c r="AT6" s="1006"/>
      <c r="AU6" s="1006"/>
    </row>
    <row r="7" spans="2:47" ht="13.5" customHeight="1">
      <c r="B7" s="249"/>
      <c r="C7" s="249"/>
      <c r="D7" s="249"/>
      <c r="E7" s="249"/>
      <c r="F7" s="249"/>
      <c r="G7" s="249"/>
      <c r="H7" s="249"/>
      <c r="I7" s="249"/>
      <c r="J7" s="249"/>
      <c r="K7" s="249"/>
      <c r="L7" s="249"/>
      <c r="M7" s="249"/>
      <c r="N7" s="249"/>
      <c r="O7" s="249"/>
      <c r="P7" s="249"/>
      <c r="Q7" s="249"/>
      <c r="R7" s="249"/>
      <c r="S7" s="249"/>
      <c r="T7" s="249"/>
      <c r="U7" s="249"/>
      <c r="V7" s="249"/>
      <c r="W7" s="249"/>
      <c r="X7" s="249"/>
      <c r="Y7" s="249"/>
      <c r="Z7" s="592"/>
      <c r="AA7" s="801" t="s">
        <v>170</v>
      </c>
      <c r="AB7" s="801"/>
      <c r="AC7" s="801"/>
      <c r="AD7" s="801"/>
      <c r="AE7" s="591"/>
      <c r="AF7" s="1005" t="str">
        <f>IF('報告書'!AD6="","",'報告書'!AD6)</f>
        <v>〇〇〇〇建築事務所</v>
      </c>
      <c r="AG7" s="1005"/>
      <c r="AH7" s="1005"/>
      <c r="AI7" s="1005"/>
      <c r="AJ7" s="1005"/>
      <c r="AK7" s="1005"/>
      <c r="AL7" s="1005"/>
      <c r="AM7" s="1005"/>
      <c r="AN7" s="1005"/>
      <c r="AO7" s="1005"/>
      <c r="AP7" s="1005"/>
      <c r="AQ7" s="1005"/>
      <c r="AS7" s="1006"/>
      <c r="AT7" s="1006"/>
      <c r="AU7" s="1006"/>
    </row>
    <row r="8" spans="2:47" ht="13.5" customHeight="1">
      <c r="B8" s="249"/>
      <c r="C8" s="249"/>
      <c r="D8" s="249"/>
      <c r="E8" s="249"/>
      <c r="F8" s="249"/>
      <c r="G8" s="249" t="s">
        <v>843</v>
      </c>
      <c r="H8" s="249"/>
      <c r="I8" s="253"/>
      <c r="J8" s="249"/>
      <c r="K8" s="249"/>
      <c r="L8" s="249"/>
      <c r="M8" s="249"/>
      <c r="N8" s="249"/>
      <c r="O8" s="249"/>
      <c r="P8" s="249"/>
      <c r="Q8" s="249"/>
      <c r="R8" s="249"/>
      <c r="S8" s="249"/>
      <c r="T8" s="249"/>
      <c r="U8" s="249"/>
      <c r="V8" s="249"/>
      <c r="W8" s="249"/>
      <c r="X8" s="249"/>
      <c r="Y8" s="249"/>
      <c r="Z8" s="592"/>
      <c r="AA8" s="590" t="s">
        <v>812</v>
      </c>
      <c r="AB8" s="590"/>
      <c r="AC8" s="590"/>
      <c r="AD8" s="590"/>
      <c r="AE8" s="591"/>
      <c r="AF8" s="593"/>
      <c r="AG8" s="1002" t="str">
        <f>IF('報告書'!AE7="","",'報告書'!AE7)</f>
        <v>〇 〇  〇 〇 〇</v>
      </c>
      <c r="AH8" s="1002"/>
      <c r="AI8" s="1002"/>
      <c r="AJ8" s="1002"/>
      <c r="AK8" s="1002"/>
      <c r="AL8" s="1002"/>
      <c r="AM8" s="1002"/>
      <c r="AN8" s="1002"/>
      <c r="AO8" s="249"/>
      <c r="AP8" s="249"/>
      <c r="AQ8" s="249"/>
      <c r="AS8" s="1006"/>
      <c r="AT8" s="1006"/>
      <c r="AU8" s="1006"/>
    </row>
    <row r="9" spans="2:43" ht="13.5" customHeight="1">
      <c r="B9" s="249"/>
      <c r="C9" s="249"/>
      <c r="D9" s="249"/>
      <c r="E9" s="249"/>
      <c r="F9" s="249"/>
      <c r="G9" s="1011" t="str">
        <f>IF('報告書'!D6="","",'報告書'!D6)</f>
        <v>〇  〇  〇  〇</v>
      </c>
      <c r="H9" s="1011"/>
      <c r="I9" s="1011"/>
      <c r="J9" s="1011"/>
      <c r="K9" s="1011"/>
      <c r="L9" s="1011"/>
      <c r="M9" s="1011"/>
      <c r="N9" s="1011"/>
      <c r="O9" s="1011"/>
      <c r="P9" s="1011"/>
      <c r="Q9" s="249"/>
      <c r="R9" s="1012" t="s">
        <v>169</v>
      </c>
      <c r="S9" s="1012"/>
      <c r="T9" s="249"/>
      <c r="U9" s="249"/>
      <c r="V9" s="249"/>
      <c r="W9" s="249"/>
      <c r="X9" s="249"/>
      <c r="Y9" s="249"/>
      <c r="Z9" s="592"/>
      <c r="AA9" s="590" t="s">
        <v>814</v>
      </c>
      <c r="AB9" s="590"/>
      <c r="AC9" s="590"/>
      <c r="AD9" s="590"/>
      <c r="AE9" s="754"/>
      <c r="AF9" s="894" t="s">
        <v>815</v>
      </c>
      <c r="AG9" s="894"/>
      <c r="AH9" s="894"/>
      <c r="AI9" s="894"/>
      <c r="AJ9" s="895" t="str">
        <f>IF('報告書'!AH8="","",'報告書'!AH8)</f>
        <v>第 000000 号</v>
      </c>
      <c r="AK9" s="895"/>
      <c r="AL9" s="895"/>
      <c r="AM9" s="895"/>
      <c r="AN9" s="895"/>
      <c r="AO9" s="895"/>
      <c r="AP9" s="756"/>
      <c r="AQ9" s="756"/>
    </row>
    <row r="10" spans="2:43" ht="13.5" customHeight="1">
      <c r="B10" s="249"/>
      <c r="C10" s="249"/>
      <c r="D10" s="249"/>
      <c r="E10" s="249"/>
      <c r="F10" s="249"/>
      <c r="G10" s="1011"/>
      <c r="H10" s="1011"/>
      <c r="I10" s="1011"/>
      <c r="J10" s="1011"/>
      <c r="K10" s="1011"/>
      <c r="L10" s="1011"/>
      <c r="M10" s="1011"/>
      <c r="N10" s="1011"/>
      <c r="O10" s="1011"/>
      <c r="P10" s="1011"/>
      <c r="Q10" s="255"/>
      <c r="R10" s="1012"/>
      <c r="S10" s="1012"/>
      <c r="T10" s="249"/>
      <c r="U10" s="249"/>
      <c r="V10" s="249"/>
      <c r="W10" s="249"/>
      <c r="X10" s="249"/>
      <c r="Y10" s="249"/>
      <c r="Z10" s="592"/>
      <c r="AA10" s="590" t="s">
        <v>816</v>
      </c>
      <c r="AB10" s="590"/>
      <c r="AC10" s="590"/>
      <c r="AD10" s="590"/>
      <c r="AE10" s="754"/>
      <c r="AF10" s="594"/>
      <c r="AG10" s="1009" t="str">
        <f>IF('報告書'!AF9="","",'報告書'!AF9)</f>
        <v>0000-00-0000</v>
      </c>
      <c r="AH10" s="1009"/>
      <c r="AI10" s="1009"/>
      <c r="AJ10" s="1009"/>
      <c r="AK10" s="1009"/>
      <c r="AL10" s="1009"/>
      <c r="AM10" s="1009"/>
      <c r="AN10" s="1009"/>
      <c r="AO10" s="756"/>
      <c r="AP10" s="756"/>
      <c r="AQ10" s="756"/>
    </row>
    <row r="11" spans="2:43" ht="13.5" customHeight="1">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592"/>
      <c r="AA11" s="792" t="s">
        <v>842</v>
      </c>
      <c r="AB11" s="792"/>
      <c r="AC11" s="792"/>
      <c r="AD11" s="792"/>
      <c r="AE11" s="591"/>
      <c r="AF11" s="594"/>
      <c r="AG11" s="1007" t="s">
        <v>817</v>
      </c>
      <c r="AH11" s="1007"/>
      <c r="AI11" s="1007"/>
      <c r="AJ11" s="1007"/>
      <c r="AK11" s="1007"/>
      <c r="AL11" s="1007"/>
      <c r="AM11" s="1007"/>
      <c r="AN11" s="1007"/>
      <c r="AO11" s="249"/>
      <c r="AP11" s="249"/>
      <c r="AQ11" s="249"/>
    </row>
    <row r="12" spans="2:43" ht="13.5" customHeight="1">
      <c r="B12" s="249"/>
      <c r="C12" s="251"/>
      <c r="D12" s="249"/>
      <c r="E12" s="249"/>
      <c r="F12" s="249"/>
      <c r="G12" s="249"/>
      <c r="H12" s="249"/>
      <c r="I12" s="249"/>
      <c r="J12" s="249"/>
      <c r="K12" s="249"/>
      <c r="L12" s="249"/>
      <c r="M12" s="249"/>
      <c r="N12" s="249"/>
      <c r="O12" s="249"/>
      <c r="P12" s="249"/>
      <c r="Q12" s="249"/>
      <c r="R12" s="249"/>
      <c r="S12" s="249"/>
      <c r="T12" s="249"/>
      <c r="U12" s="249"/>
      <c r="V12" s="249"/>
      <c r="W12" s="249"/>
      <c r="X12" s="249"/>
      <c r="Y12" s="249"/>
      <c r="Z12" s="592"/>
      <c r="AA12" s="590"/>
      <c r="AB12" s="590"/>
      <c r="AC12" s="590"/>
      <c r="AD12" s="590"/>
      <c r="AE12" s="591"/>
      <c r="AF12" s="591"/>
      <c r="AG12" s="249"/>
      <c r="AH12" s="249"/>
      <c r="AI12" s="249"/>
      <c r="AJ12" s="249"/>
      <c r="AK12" s="249"/>
      <c r="AL12" s="249"/>
      <c r="AM12" s="249"/>
      <c r="AN12" s="249"/>
      <c r="AO12" s="249"/>
      <c r="AP12" s="249"/>
      <c r="AQ12" s="249"/>
    </row>
    <row r="13" spans="2:43" ht="13.5" customHeight="1">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590" t="s">
        <v>818</v>
      </c>
      <c r="AA13" s="590"/>
      <c r="AB13" s="590"/>
      <c r="AC13" s="590"/>
      <c r="AD13" s="590"/>
      <c r="AE13" s="590"/>
      <c r="AF13" s="590"/>
      <c r="AG13" s="249"/>
      <c r="AH13" s="249"/>
      <c r="AI13" s="249"/>
      <c r="AJ13" s="249"/>
      <c r="AK13" s="249"/>
      <c r="AL13" s="249"/>
      <c r="AM13" s="249"/>
      <c r="AN13" s="249"/>
      <c r="AO13" s="249"/>
      <c r="AP13" s="249"/>
      <c r="AQ13" s="249"/>
    </row>
    <row r="14" spans="2:43" ht="13.5" customHeight="1">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592"/>
      <c r="AA14" s="885" t="s">
        <v>819</v>
      </c>
      <c r="AB14" s="885"/>
      <c r="AC14" s="885"/>
      <c r="AD14" s="885"/>
      <c r="AE14" s="885"/>
      <c r="AF14" s="885"/>
      <c r="AG14" s="1008" t="str">
        <f>IF('報告書'!AE11="","",'報告書'!AE11)</f>
        <v>第          号</v>
      </c>
      <c r="AH14" s="1008"/>
      <c r="AI14" s="1008"/>
      <c r="AJ14" s="1008"/>
      <c r="AK14" s="1008"/>
      <c r="AL14" s="1008"/>
      <c r="AM14" s="1008"/>
      <c r="AN14" s="1008"/>
      <c r="AO14" s="249"/>
      <c r="AP14" s="249"/>
      <c r="AQ14" s="249"/>
    </row>
    <row r="15" spans="2:43" ht="13.5" customHeight="1">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592"/>
      <c r="AA15" s="886" t="s">
        <v>166</v>
      </c>
      <c r="AB15" s="886"/>
      <c r="AC15" s="886"/>
      <c r="AD15" s="886"/>
      <c r="AE15" s="754"/>
      <c r="AF15" s="755"/>
      <c r="AG15" s="1008" t="str">
        <f>IF('報告書'!AE12="","",'報告書'!AE12)</f>
        <v>〇 〇 〇 〇</v>
      </c>
      <c r="AH15" s="1008"/>
      <c r="AI15" s="1008"/>
      <c r="AJ15" s="1008"/>
      <c r="AK15" s="1008"/>
      <c r="AL15" s="1008"/>
      <c r="AM15" s="1008"/>
      <c r="AN15" s="1008"/>
      <c r="AO15" s="249"/>
      <c r="AP15" s="249"/>
      <c r="AQ15" s="249"/>
    </row>
    <row r="16" spans="2:43" ht="13.5" customHeight="1">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588"/>
    </row>
    <row r="17" spans="2:43" ht="15" customHeight="1">
      <c r="B17" s="595"/>
      <c r="C17" s="595"/>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596"/>
      <c r="AO17" s="596"/>
      <c r="AP17" s="596"/>
      <c r="AQ17" s="588"/>
    </row>
    <row r="18" spans="2:43" ht="4.5" customHeight="1">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254"/>
      <c r="AN18" s="596"/>
      <c r="AO18" s="596"/>
      <c r="AP18" s="596"/>
      <c r="AQ18" s="588"/>
    </row>
    <row r="19" spans="2:43" ht="24.75" customHeight="1">
      <c r="B19" s="585"/>
      <c r="C19" s="585"/>
      <c r="D19" s="585"/>
      <c r="E19" s="585"/>
      <c r="F19" s="585"/>
      <c r="G19" s="597"/>
      <c r="H19" s="598"/>
      <c r="I19" s="1010" t="s">
        <v>825</v>
      </c>
      <c r="J19" s="1010"/>
      <c r="K19" s="1010"/>
      <c r="L19" s="1010"/>
      <c r="M19" s="1010"/>
      <c r="N19" s="1010"/>
      <c r="O19" s="1010"/>
      <c r="P19" s="1010"/>
      <c r="Q19" s="599"/>
      <c r="R19" s="600"/>
      <c r="S19" s="601"/>
      <c r="T19" s="602" t="s">
        <v>826</v>
      </c>
      <c r="U19" s="601"/>
      <c r="V19" s="601"/>
      <c r="W19" s="601" t="s">
        <v>826</v>
      </c>
      <c r="X19" s="603"/>
      <c r="Y19" s="604"/>
      <c r="Z19" s="973"/>
      <c r="AA19" s="974"/>
      <c r="AB19" s="974"/>
      <c r="AC19" s="974"/>
      <c r="AD19" s="975"/>
      <c r="AE19" s="605"/>
      <c r="AF19" s="605"/>
      <c r="AG19" s="605"/>
      <c r="AH19" s="585"/>
      <c r="AI19" s="996" t="s">
        <v>827</v>
      </c>
      <c r="AJ19" s="997"/>
      <c r="AK19" s="997"/>
      <c r="AL19" s="997"/>
      <c r="AM19" s="998"/>
      <c r="AN19" s="254"/>
      <c r="AO19" s="596"/>
      <c r="AP19" s="596"/>
      <c r="AQ19" s="596"/>
    </row>
    <row r="20" spans="2:43" ht="24.75" customHeight="1">
      <c r="B20" s="596"/>
      <c r="C20" s="596"/>
      <c r="D20" s="596"/>
      <c r="E20" s="596"/>
      <c r="F20" s="596"/>
      <c r="G20" s="597"/>
      <c r="H20" s="606"/>
      <c r="I20" s="995" t="s">
        <v>828</v>
      </c>
      <c r="J20" s="995"/>
      <c r="K20" s="995"/>
      <c r="L20" s="995"/>
      <c r="M20" s="995"/>
      <c r="N20" s="995"/>
      <c r="O20" s="995"/>
      <c r="P20" s="995"/>
      <c r="Q20" s="607"/>
      <c r="R20" s="274"/>
      <c r="S20" s="269"/>
      <c r="T20" s="608" t="s">
        <v>829</v>
      </c>
      <c r="U20" s="269"/>
      <c r="V20" s="269"/>
      <c r="W20" s="609" t="s">
        <v>829</v>
      </c>
      <c r="X20" s="586"/>
      <c r="Y20" s="610"/>
      <c r="Z20" s="976"/>
      <c r="AA20" s="977"/>
      <c r="AB20" s="977"/>
      <c r="AC20" s="977"/>
      <c r="AD20" s="978"/>
      <c r="AE20" s="596"/>
      <c r="AF20" s="596"/>
      <c r="AG20" s="596"/>
      <c r="AH20" s="611"/>
      <c r="AI20" s="999" t="s">
        <v>830</v>
      </c>
      <c r="AJ20" s="1000"/>
      <c r="AK20" s="1000"/>
      <c r="AL20" s="1000"/>
      <c r="AM20" s="1001"/>
      <c r="AN20" s="254"/>
      <c r="AO20" s="596"/>
      <c r="AP20" s="596"/>
      <c r="AQ20" s="596"/>
    </row>
    <row r="21" spans="2:43" ht="24.75" customHeight="1">
      <c r="B21" s="596"/>
      <c r="C21" s="612"/>
      <c r="D21" s="612"/>
      <c r="E21" s="612"/>
      <c r="F21" s="596"/>
      <c r="G21" s="597"/>
      <c r="H21" s="606"/>
      <c r="I21" s="995" t="s">
        <v>733</v>
      </c>
      <c r="J21" s="995"/>
      <c r="K21" s="995"/>
      <c r="L21" s="995"/>
      <c r="M21" s="995"/>
      <c r="N21" s="995"/>
      <c r="O21" s="995"/>
      <c r="P21" s="995"/>
      <c r="Q21" s="607"/>
      <c r="R21" s="274"/>
      <c r="S21" s="269"/>
      <c r="T21" s="608" t="s">
        <v>734</v>
      </c>
      <c r="U21" s="269"/>
      <c r="V21" s="269"/>
      <c r="W21" s="609" t="s">
        <v>734</v>
      </c>
      <c r="X21" s="586"/>
      <c r="Y21" s="610"/>
      <c r="Z21" s="979"/>
      <c r="AA21" s="980"/>
      <c r="AB21" s="980"/>
      <c r="AC21" s="980"/>
      <c r="AD21" s="981"/>
      <c r="AE21" s="596"/>
      <c r="AF21" s="596"/>
      <c r="AG21" s="596"/>
      <c r="AH21" s="611"/>
      <c r="AI21" s="613"/>
      <c r="AJ21" s="611"/>
      <c r="AK21" s="611"/>
      <c r="AL21" s="614"/>
      <c r="AM21" s="208"/>
      <c r="AN21" s="254"/>
      <c r="AO21" s="596"/>
      <c r="AP21" s="596"/>
      <c r="AQ21" s="596"/>
    </row>
    <row r="22" spans="2:43" ht="24.75" customHeight="1">
      <c r="B22" s="596"/>
      <c r="C22" s="596"/>
      <c r="D22" s="596"/>
      <c r="E22" s="596"/>
      <c r="F22" s="596"/>
      <c r="G22" s="597"/>
      <c r="H22" s="606"/>
      <c r="I22" s="995" t="s">
        <v>831</v>
      </c>
      <c r="J22" s="995"/>
      <c r="K22" s="995"/>
      <c r="L22" s="995"/>
      <c r="M22" s="995"/>
      <c r="N22" s="995"/>
      <c r="O22" s="995"/>
      <c r="P22" s="995"/>
      <c r="Q22" s="607"/>
      <c r="R22" s="274"/>
      <c r="S22" s="269"/>
      <c r="T22" s="608" t="s">
        <v>832</v>
      </c>
      <c r="U22" s="269"/>
      <c r="V22" s="269"/>
      <c r="W22" s="609" t="s">
        <v>832</v>
      </c>
      <c r="X22" s="586"/>
      <c r="Y22" s="610"/>
      <c r="Z22" s="982"/>
      <c r="AA22" s="983"/>
      <c r="AB22" s="983"/>
      <c r="AC22" s="983"/>
      <c r="AD22" s="984"/>
      <c r="AE22" s="596"/>
      <c r="AF22" s="596"/>
      <c r="AG22" s="596"/>
      <c r="AH22" s="611"/>
      <c r="AI22" s="613"/>
      <c r="AJ22" s="611"/>
      <c r="AK22" s="611"/>
      <c r="AL22" s="614"/>
      <c r="AM22" s="208"/>
      <c r="AN22" s="254"/>
      <c r="AO22" s="596"/>
      <c r="AP22" s="596"/>
      <c r="AQ22" s="596"/>
    </row>
    <row r="23" spans="2:43" ht="24.75" customHeight="1">
      <c r="B23" s="596"/>
      <c r="C23" s="596"/>
      <c r="D23" s="596"/>
      <c r="E23" s="596"/>
      <c r="F23" s="596"/>
      <c r="G23" s="596"/>
      <c r="H23" s="606"/>
      <c r="I23" s="995" t="s">
        <v>833</v>
      </c>
      <c r="J23" s="995"/>
      <c r="K23" s="995"/>
      <c r="L23" s="995"/>
      <c r="M23" s="995"/>
      <c r="N23" s="995"/>
      <c r="O23" s="995"/>
      <c r="P23" s="995"/>
      <c r="Q23" s="607"/>
      <c r="R23" s="274"/>
      <c r="S23" s="269"/>
      <c r="T23" s="608" t="s">
        <v>834</v>
      </c>
      <c r="U23" s="269"/>
      <c r="V23" s="269"/>
      <c r="W23" s="609" t="s">
        <v>834</v>
      </c>
      <c r="X23" s="586"/>
      <c r="Y23" s="610"/>
      <c r="Z23" s="615"/>
      <c r="AA23" s="596"/>
      <c r="AB23" s="596"/>
      <c r="AC23" s="596"/>
      <c r="AD23" s="616"/>
      <c r="AE23" s="596"/>
      <c r="AF23" s="596"/>
      <c r="AG23" s="596"/>
      <c r="AH23" s="596"/>
      <c r="AI23" s="996"/>
      <c r="AJ23" s="997"/>
      <c r="AK23" s="997"/>
      <c r="AL23" s="997"/>
      <c r="AM23" s="998"/>
      <c r="AN23" s="254"/>
      <c r="AO23" s="596"/>
      <c r="AP23" s="596"/>
      <c r="AQ23" s="596"/>
    </row>
    <row r="24" spans="2:43" ht="24.75" customHeight="1">
      <c r="B24" s="585"/>
      <c r="C24" s="585"/>
      <c r="D24" s="585"/>
      <c r="E24" s="585"/>
      <c r="F24" s="585"/>
      <c r="G24" s="617"/>
      <c r="H24" s="606"/>
      <c r="I24" s="995" t="s">
        <v>833</v>
      </c>
      <c r="J24" s="995"/>
      <c r="K24" s="995"/>
      <c r="L24" s="995"/>
      <c r="M24" s="995"/>
      <c r="N24" s="995"/>
      <c r="O24" s="995"/>
      <c r="P24" s="995"/>
      <c r="Q24" s="607"/>
      <c r="R24" s="274"/>
      <c r="S24" s="269"/>
      <c r="T24" s="608" t="s">
        <v>834</v>
      </c>
      <c r="U24" s="269"/>
      <c r="V24" s="269"/>
      <c r="W24" s="609" t="s">
        <v>834</v>
      </c>
      <c r="X24" s="586"/>
      <c r="Y24" s="610"/>
      <c r="Z24" s="985"/>
      <c r="AA24" s="986"/>
      <c r="AB24" s="986"/>
      <c r="AC24" s="986"/>
      <c r="AD24" s="987"/>
      <c r="AE24" s="605"/>
      <c r="AF24" s="605"/>
      <c r="AG24" s="605"/>
      <c r="AH24" s="585"/>
      <c r="AI24" s="999" t="s">
        <v>735</v>
      </c>
      <c r="AJ24" s="1000"/>
      <c r="AK24" s="1000"/>
      <c r="AL24" s="1000"/>
      <c r="AM24" s="1001"/>
      <c r="AN24" s="254"/>
      <c r="AO24" s="596"/>
      <c r="AP24" s="596"/>
      <c r="AQ24" s="596"/>
    </row>
    <row r="25" spans="2:43" ht="24.75" customHeight="1">
      <c r="B25" s="596"/>
      <c r="C25" s="596"/>
      <c r="D25" s="596"/>
      <c r="E25" s="596"/>
      <c r="F25" s="596"/>
      <c r="G25" s="617"/>
      <c r="H25" s="619"/>
      <c r="I25" s="995" t="s">
        <v>835</v>
      </c>
      <c r="J25" s="995"/>
      <c r="K25" s="995"/>
      <c r="L25" s="995"/>
      <c r="M25" s="995"/>
      <c r="N25" s="995"/>
      <c r="O25" s="995"/>
      <c r="P25" s="995"/>
      <c r="Q25" s="607"/>
      <c r="R25" s="274"/>
      <c r="S25" s="269"/>
      <c r="T25" s="608" t="s">
        <v>732</v>
      </c>
      <c r="U25" s="269"/>
      <c r="V25" s="269"/>
      <c r="W25" s="609" t="s">
        <v>732</v>
      </c>
      <c r="X25" s="269"/>
      <c r="Y25" s="620"/>
      <c r="Z25" s="621"/>
      <c r="AA25" s="622"/>
      <c r="AB25" s="622"/>
      <c r="AC25" s="622"/>
      <c r="AD25" s="623"/>
      <c r="AE25" s="596"/>
      <c r="AF25" s="596"/>
      <c r="AG25" s="596"/>
      <c r="AH25" s="611"/>
      <c r="AI25" s="613"/>
      <c r="AJ25" s="611"/>
      <c r="AK25" s="611"/>
      <c r="AL25" s="614"/>
      <c r="AM25" s="208"/>
      <c r="AN25" s="254"/>
      <c r="AO25" s="596"/>
      <c r="AP25" s="596"/>
      <c r="AQ25" s="596"/>
    </row>
    <row r="26" spans="2:43" ht="24.75" customHeight="1">
      <c r="B26" s="596"/>
      <c r="C26" s="596"/>
      <c r="D26" s="596"/>
      <c r="E26" s="596"/>
      <c r="F26" s="596"/>
      <c r="G26" s="617"/>
      <c r="H26" s="624"/>
      <c r="I26" s="625"/>
      <c r="J26" s="625"/>
      <c r="K26" s="618"/>
      <c r="L26" s="626"/>
      <c r="M26" s="626"/>
      <c r="N26" s="626"/>
      <c r="O26" s="626"/>
      <c r="P26" s="626"/>
      <c r="Q26" s="607"/>
      <c r="R26" s="627"/>
      <c r="S26" s="609"/>
      <c r="T26" s="608" t="s">
        <v>732</v>
      </c>
      <c r="U26" s="609"/>
      <c r="V26" s="609"/>
      <c r="W26" s="609" t="s">
        <v>732</v>
      </c>
      <c r="X26" s="258"/>
      <c r="Y26" s="628"/>
      <c r="Z26" s="629"/>
      <c r="AA26" s="630"/>
      <c r="AB26" s="630"/>
      <c r="AC26" s="630"/>
      <c r="AD26" s="631"/>
      <c r="AE26" s="596"/>
      <c r="AF26" s="596"/>
      <c r="AG26" s="596"/>
      <c r="AH26" s="611"/>
      <c r="AI26" s="613"/>
      <c r="AJ26" s="611"/>
      <c r="AK26" s="611"/>
      <c r="AL26" s="614"/>
      <c r="AM26" s="208"/>
      <c r="AN26" s="254"/>
      <c r="AO26" s="596"/>
      <c r="AP26" s="596"/>
      <c r="AQ26" s="596"/>
    </row>
    <row r="27" spans="2:43" ht="24.75" customHeight="1">
      <c r="B27" s="596"/>
      <c r="C27" s="596"/>
      <c r="D27" s="596"/>
      <c r="E27" s="596"/>
      <c r="F27" s="596"/>
      <c r="G27" s="617"/>
      <c r="H27" s="624"/>
      <c r="I27" s="625"/>
      <c r="J27" s="625"/>
      <c r="K27" s="618"/>
      <c r="L27" s="626"/>
      <c r="M27" s="626"/>
      <c r="N27" s="626"/>
      <c r="O27" s="626"/>
      <c r="P27" s="626"/>
      <c r="Q27" s="607"/>
      <c r="R27" s="274"/>
      <c r="S27" s="269"/>
      <c r="T27" s="608" t="s">
        <v>732</v>
      </c>
      <c r="U27" s="269"/>
      <c r="V27" s="269"/>
      <c r="W27" s="609" t="s">
        <v>732</v>
      </c>
      <c r="X27" s="586"/>
      <c r="Y27" s="610"/>
      <c r="Z27" s="621"/>
      <c r="AA27" s="622"/>
      <c r="AB27" s="622"/>
      <c r="AC27" s="622"/>
      <c r="AD27" s="623"/>
      <c r="AE27" s="596"/>
      <c r="AF27" s="596"/>
      <c r="AG27" s="596"/>
      <c r="AH27" s="611"/>
      <c r="AI27" s="996"/>
      <c r="AJ27" s="997"/>
      <c r="AK27" s="997"/>
      <c r="AL27" s="997"/>
      <c r="AM27" s="998"/>
      <c r="AN27" s="254"/>
      <c r="AO27" s="596"/>
      <c r="AP27" s="596"/>
      <c r="AQ27" s="596"/>
    </row>
    <row r="28" spans="2:43" ht="24.75" customHeight="1">
      <c r="B28" s="596"/>
      <c r="C28" s="596"/>
      <c r="D28" s="596"/>
      <c r="E28" s="596"/>
      <c r="F28" s="596"/>
      <c r="G28" s="632"/>
      <c r="H28" s="624"/>
      <c r="I28" s="995"/>
      <c r="J28" s="995"/>
      <c r="K28" s="995"/>
      <c r="L28" s="995"/>
      <c r="M28" s="995"/>
      <c r="N28" s="995"/>
      <c r="O28" s="995"/>
      <c r="P28" s="995"/>
      <c r="Q28" s="607"/>
      <c r="R28" s="274"/>
      <c r="S28" s="269"/>
      <c r="T28" s="608" t="s">
        <v>732</v>
      </c>
      <c r="U28" s="269"/>
      <c r="V28" s="269"/>
      <c r="W28" s="609" t="s">
        <v>732</v>
      </c>
      <c r="X28" s="586"/>
      <c r="Y28" s="610"/>
      <c r="Z28" s="988"/>
      <c r="AA28" s="989"/>
      <c r="AB28" s="989"/>
      <c r="AC28" s="989"/>
      <c r="AD28" s="990"/>
      <c r="AE28" s="632"/>
      <c r="AF28" s="632"/>
      <c r="AG28" s="632"/>
      <c r="AH28" s="632"/>
      <c r="AI28" s="999" t="s">
        <v>735</v>
      </c>
      <c r="AJ28" s="1000"/>
      <c r="AK28" s="1000"/>
      <c r="AL28" s="1000"/>
      <c r="AM28" s="1001"/>
      <c r="AN28" s="254"/>
      <c r="AO28" s="596"/>
      <c r="AP28" s="596"/>
      <c r="AQ28" s="596"/>
    </row>
    <row r="29" spans="2:43" ht="24.75" customHeight="1">
      <c r="B29" s="254"/>
      <c r="C29" s="254"/>
      <c r="D29" s="254"/>
      <c r="E29" s="254"/>
      <c r="F29" s="254"/>
      <c r="G29" s="633"/>
      <c r="H29" s="634"/>
      <c r="I29" s="995"/>
      <c r="J29" s="995"/>
      <c r="K29" s="995"/>
      <c r="L29" s="995"/>
      <c r="M29" s="995"/>
      <c r="N29" s="995"/>
      <c r="O29" s="995"/>
      <c r="P29" s="995"/>
      <c r="Q29" s="635"/>
      <c r="R29" s="636"/>
      <c r="S29" s="492"/>
      <c r="T29" s="608" t="s">
        <v>732</v>
      </c>
      <c r="U29" s="492"/>
      <c r="V29" s="492"/>
      <c r="W29" s="609" t="s">
        <v>732</v>
      </c>
      <c r="X29" s="492"/>
      <c r="Y29" s="637"/>
      <c r="Z29" s="920"/>
      <c r="AA29" s="921"/>
      <c r="AB29" s="921"/>
      <c r="AC29" s="921"/>
      <c r="AD29" s="991"/>
      <c r="AE29" s="254"/>
      <c r="AF29" s="254"/>
      <c r="AG29" s="254"/>
      <c r="AH29" s="254"/>
      <c r="AI29" s="615"/>
      <c r="AJ29" s="596"/>
      <c r="AK29" s="596"/>
      <c r="AL29" s="614"/>
      <c r="AM29" s="208"/>
      <c r="AN29" s="254"/>
      <c r="AO29" s="596"/>
      <c r="AP29" s="596"/>
      <c r="AQ29" s="596"/>
    </row>
    <row r="30" spans="2:43" ht="24.75" customHeight="1">
      <c r="B30" s="638"/>
      <c r="C30" s="638"/>
      <c r="D30" s="638"/>
      <c r="E30" s="638"/>
      <c r="F30" s="639"/>
      <c r="G30" s="639"/>
      <c r="H30" s="640"/>
      <c r="I30" s="972"/>
      <c r="J30" s="972"/>
      <c r="K30" s="972"/>
      <c r="L30" s="972"/>
      <c r="M30" s="972"/>
      <c r="N30" s="972"/>
      <c r="O30" s="972"/>
      <c r="P30" s="972"/>
      <c r="Q30" s="641"/>
      <c r="R30" s="642"/>
      <c r="S30" s="643"/>
      <c r="T30" s="644" t="s">
        <v>732</v>
      </c>
      <c r="U30" s="643"/>
      <c r="V30" s="643"/>
      <c r="W30" s="282" t="s">
        <v>732</v>
      </c>
      <c r="X30" s="643"/>
      <c r="Y30" s="645"/>
      <c r="Z30" s="992"/>
      <c r="AA30" s="993"/>
      <c r="AB30" s="993"/>
      <c r="AC30" s="993"/>
      <c r="AD30" s="994"/>
      <c r="AE30" s="639"/>
      <c r="AF30" s="639"/>
      <c r="AG30" s="639"/>
      <c r="AH30" s="639"/>
      <c r="AI30" s="646"/>
      <c r="AJ30" s="647"/>
      <c r="AK30" s="647"/>
      <c r="AL30" s="648"/>
      <c r="AM30" s="649"/>
      <c r="AN30" s="254"/>
      <c r="AO30" s="596"/>
      <c r="AP30" s="596"/>
      <c r="AQ30" s="596"/>
    </row>
    <row r="31" spans="2:43" ht="4.5" customHeight="1">
      <c r="B31" s="638"/>
      <c r="C31" s="638"/>
      <c r="D31" s="638"/>
      <c r="E31" s="638"/>
      <c r="F31" s="639"/>
      <c r="G31" s="639"/>
      <c r="H31" s="650"/>
      <c r="I31" s="651"/>
      <c r="J31" s="651"/>
      <c r="K31" s="651"/>
      <c r="L31" s="651"/>
      <c r="M31" s="651"/>
      <c r="N31" s="651"/>
      <c r="O31" s="651"/>
      <c r="P31" s="651"/>
      <c r="Q31" s="650"/>
      <c r="R31" s="639"/>
      <c r="S31" s="639"/>
      <c r="T31" s="652"/>
      <c r="U31" s="639"/>
      <c r="V31" s="639"/>
      <c r="W31" s="605"/>
      <c r="X31" s="639"/>
      <c r="Y31" s="639"/>
      <c r="Z31" s="585"/>
      <c r="AA31" s="585"/>
      <c r="AB31" s="585"/>
      <c r="AC31" s="585"/>
      <c r="AD31" s="639"/>
      <c r="AE31" s="639"/>
      <c r="AF31" s="639"/>
      <c r="AG31" s="639"/>
      <c r="AH31" s="639"/>
      <c r="AI31" s="639"/>
      <c r="AJ31" s="639"/>
      <c r="AK31" s="639"/>
      <c r="AL31" s="614"/>
      <c r="AM31" s="200"/>
      <c r="AN31" s="254"/>
      <c r="AO31" s="596"/>
      <c r="AP31" s="596"/>
      <c r="AQ31" s="596"/>
    </row>
    <row r="32" spans="2:43" ht="19.5" customHeight="1">
      <c r="B32" s="638"/>
      <c r="C32" s="638"/>
      <c r="D32" s="638"/>
      <c r="E32" s="638"/>
      <c r="F32" s="639"/>
      <c r="G32" s="639"/>
      <c r="H32" s="653"/>
      <c r="I32" s="654" t="s">
        <v>836</v>
      </c>
      <c r="J32" s="655"/>
      <c r="K32" s="655"/>
      <c r="L32" s="655"/>
      <c r="M32" s="668"/>
      <c r="N32" s="668"/>
      <c r="O32" s="668"/>
      <c r="P32" s="668"/>
      <c r="Q32" s="669"/>
      <c r="R32" s="670"/>
      <c r="S32" s="670"/>
      <c r="T32" s="671"/>
      <c r="U32" s="670"/>
      <c r="V32" s="670"/>
      <c r="W32" s="672"/>
      <c r="X32" s="670"/>
      <c r="Y32" s="670"/>
      <c r="Z32" s="673"/>
      <c r="AA32" s="673"/>
      <c r="AB32" s="673"/>
      <c r="AC32" s="673"/>
      <c r="AD32" s="670"/>
      <c r="AE32" s="670"/>
      <c r="AF32" s="670"/>
      <c r="AG32" s="670"/>
      <c r="AH32" s="670"/>
      <c r="AI32" s="670"/>
      <c r="AJ32" s="670"/>
      <c r="AK32" s="670"/>
      <c r="AL32" s="670"/>
      <c r="AM32" s="674"/>
      <c r="AN32" s="200"/>
      <c r="AO32" s="254"/>
      <c r="AP32" s="254"/>
      <c r="AQ32" s="596"/>
    </row>
    <row r="33" spans="2:43" ht="19.5" customHeight="1">
      <c r="B33" s="638"/>
      <c r="C33" s="638"/>
      <c r="D33" s="638"/>
      <c r="E33" s="638"/>
      <c r="F33" s="639"/>
      <c r="G33" s="639"/>
      <c r="H33" s="675"/>
      <c r="I33" s="676"/>
      <c r="J33" s="677"/>
      <c r="K33" s="677"/>
      <c r="L33" s="677"/>
      <c r="M33" s="677"/>
      <c r="N33" s="677"/>
      <c r="O33" s="677"/>
      <c r="P33" s="677"/>
      <c r="Q33" s="678"/>
      <c r="R33" s="679"/>
      <c r="S33" s="679"/>
      <c r="T33" s="680"/>
      <c r="U33" s="679"/>
      <c r="V33" s="679"/>
      <c r="W33" s="681"/>
      <c r="X33" s="679"/>
      <c r="Y33" s="679"/>
      <c r="Z33" s="682"/>
      <c r="AA33" s="682"/>
      <c r="AB33" s="682"/>
      <c r="AC33" s="682"/>
      <c r="AD33" s="679"/>
      <c r="AE33" s="679"/>
      <c r="AF33" s="679"/>
      <c r="AG33" s="679"/>
      <c r="AH33" s="679"/>
      <c r="AI33" s="679"/>
      <c r="AJ33" s="679"/>
      <c r="AK33" s="679"/>
      <c r="AL33" s="679"/>
      <c r="AM33" s="683"/>
      <c r="AN33" s="200"/>
      <c r="AO33" s="254"/>
      <c r="AP33" s="254"/>
      <c r="AQ33" s="596"/>
    </row>
    <row r="34" spans="2:43" ht="19.5" customHeight="1">
      <c r="B34" s="638"/>
      <c r="C34" s="638"/>
      <c r="D34" s="638"/>
      <c r="E34" s="638"/>
      <c r="F34" s="639"/>
      <c r="G34" s="639"/>
      <c r="H34" s="675"/>
      <c r="I34" s="676"/>
      <c r="J34" s="677"/>
      <c r="K34" s="677"/>
      <c r="L34" s="677"/>
      <c r="M34" s="677"/>
      <c r="N34" s="677"/>
      <c r="O34" s="677"/>
      <c r="P34" s="677"/>
      <c r="Q34" s="678"/>
      <c r="R34" s="679"/>
      <c r="S34" s="679"/>
      <c r="T34" s="680"/>
      <c r="U34" s="679"/>
      <c r="V34" s="679"/>
      <c r="W34" s="681"/>
      <c r="X34" s="679"/>
      <c r="Y34" s="679"/>
      <c r="Z34" s="682"/>
      <c r="AA34" s="682"/>
      <c r="AB34" s="682"/>
      <c r="AC34" s="682"/>
      <c r="AD34" s="679"/>
      <c r="AE34" s="679"/>
      <c r="AF34" s="679"/>
      <c r="AG34" s="679"/>
      <c r="AH34" s="679"/>
      <c r="AI34" s="679"/>
      <c r="AJ34" s="679"/>
      <c r="AK34" s="679"/>
      <c r="AL34" s="679"/>
      <c r="AM34" s="683"/>
      <c r="AN34" s="200"/>
      <c r="AO34" s="254"/>
      <c r="AP34" s="254"/>
      <c r="AQ34" s="596"/>
    </row>
    <row r="35" spans="2:43" ht="19.5" customHeight="1">
      <c r="B35" s="638"/>
      <c r="C35" s="638"/>
      <c r="D35" s="638"/>
      <c r="E35" s="638"/>
      <c r="F35" s="639"/>
      <c r="G35" s="639"/>
      <c r="H35" s="675"/>
      <c r="I35" s="676"/>
      <c r="J35" s="677"/>
      <c r="K35" s="677"/>
      <c r="L35" s="677"/>
      <c r="M35" s="677"/>
      <c r="N35" s="677"/>
      <c r="O35" s="677"/>
      <c r="P35" s="677"/>
      <c r="Q35" s="678"/>
      <c r="R35" s="679"/>
      <c r="S35" s="679"/>
      <c r="T35" s="680"/>
      <c r="U35" s="679"/>
      <c r="V35" s="679"/>
      <c r="W35" s="681"/>
      <c r="X35" s="679"/>
      <c r="Y35" s="679"/>
      <c r="Z35" s="682"/>
      <c r="AA35" s="682"/>
      <c r="AB35" s="682"/>
      <c r="AC35" s="682"/>
      <c r="AD35" s="679"/>
      <c r="AE35" s="679"/>
      <c r="AF35" s="679"/>
      <c r="AG35" s="679"/>
      <c r="AH35" s="679"/>
      <c r="AI35" s="679"/>
      <c r="AJ35" s="679"/>
      <c r="AK35" s="679"/>
      <c r="AL35" s="679"/>
      <c r="AM35" s="683"/>
      <c r="AN35" s="200"/>
      <c r="AO35" s="254"/>
      <c r="AP35" s="254"/>
      <c r="AQ35" s="596"/>
    </row>
    <row r="36" spans="2:43" ht="19.5" customHeight="1">
      <c r="B36" s="638"/>
      <c r="C36" s="638"/>
      <c r="D36" s="638"/>
      <c r="E36" s="638"/>
      <c r="F36" s="639"/>
      <c r="G36" s="639"/>
      <c r="H36" s="684"/>
      <c r="I36" s="685"/>
      <c r="J36" s="685"/>
      <c r="K36" s="685"/>
      <c r="L36" s="685"/>
      <c r="M36" s="685"/>
      <c r="N36" s="685"/>
      <c r="O36" s="685"/>
      <c r="P36" s="685"/>
      <c r="Q36" s="686"/>
      <c r="R36" s="687"/>
      <c r="S36" s="687"/>
      <c r="T36" s="688"/>
      <c r="U36" s="687"/>
      <c r="V36" s="687"/>
      <c r="W36" s="689"/>
      <c r="X36" s="687"/>
      <c r="Y36" s="687"/>
      <c r="Z36" s="690"/>
      <c r="AA36" s="690"/>
      <c r="AB36" s="690"/>
      <c r="AC36" s="690"/>
      <c r="AD36" s="687"/>
      <c r="AE36" s="687"/>
      <c r="AF36" s="687"/>
      <c r="AG36" s="687"/>
      <c r="AH36" s="687"/>
      <c r="AI36" s="687"/>
      <c r="AJ36" s="687"/>
      <c r="AK36" s="687"/>
      <c r="AL36" s="687"/>
      <c r="AM36" s="691"/>
      <c r="AN36" s="200"/>
      <c r="AO36" s="254"/>
      <c r="AP36" s="254"/>
      <c r="AQ36" s="596"/>
    </row>
    <row r="37" spans="2:43" ht="18" customHeight="1">
      <c r="B37" s="656"/>
      <c r="C37" s="657"/>
      <c r="D37" s="657"/>
      <c r="E37" s="657"/>
      <c r="F37" s="657"/>
      <c r="G37" s="657"/>
      <c r="H37" s="658"/>
      <c r="I37" s="659"/>
      <c r="J37" s="659"/>
      <c r="K37" s="659"/>
      <c r="L37" s="254"/>
      <c r="M37" s="254"/>
      <c r="N37" s="254"/>
      <c r="O37" s="254"/>
      <c r="P37" s="254"/>
      <c r="Q37" s="254"/>
      <c r="R37" s="254"/>
      <c r="S37" s="254"/>
      <c r="T37" s="254"/>
      <c r="U37" s="254"/>
      <c r="V37" s="254"/>
      <c r="W37" s="254"/>
      <c r="X37" s="254"/>
      <c r="Y37" s="254"/>
      <c r="Z37" s="254"/>
      <c r="AA37" s="660"/>
      <c r="AB37" s="660"/>
      <c r="AC37" s="660"/>
      <c r="AD37" s="660"/>
      <c r="AE37" s="660"/>
      <c r="AF37" s="660"/>
      <c r="AG37" s="660"/>
      <c r="AH37" s="660"/>
      <c r="AI37" s="660"/>
      <c r="AJ37" s="660"/>
      <c r="AK37" s="200"/>
      <c r="AL37" s="254"/>
      <c r="AM37" s="596"/>
      <c r="AN37" s="596"/>
      <c r="AO37" s="596"/>
      <c r="AP37" s="588"/>
      <c r="AQ37" s="596"/>
    </row>
    <row r="38" spans="2:43" ht="18" customHeight="1">
      <c r="B38" s="595"/>
      <c r="C38" s="595"/>
      <c r="D38" s="254"/>
      <c r="E38" s="254"/>
      <c r="F38" s="254"/>
      <c r="G38" s="254"/>
      <c r="H38" s="249" t="s">
        <v>837</v>
      </c>
      <c r="I38" s="249"/>
      <c r="J38" s="249"/>
      <c r="K38" s="249"/>
      <c r="L38" s="249"/>
      <c r="M38" s="249"/>
      <c r="N38" s="249"/>
      <c r="O38" s="249"/>
      <c r="P38" s="249"/>
      <c r="Q38" s="249"/>
      <c r="R38" s="249"/>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588"/>
      <c r="AQ38" s="596"/>
    </row>
    <row r="39" spans="2:43" ht="18" customHeight="1">
      <c r="B39" s="595"/>
      <c r="C39" s="595"/>
      <c r="D39" s="254"/>
      <c r="E39" s="254"/>
      <c r="F39" s="254"/>
      <c r="G39" s="254"/>
      <c r="H39" s="249" t="s">
        <v>838</v>
      </c>
      <c r="I39" s="249"/>
      <c r="J39" s="249"/>
      <c r="K39" s="249"/>
      <c r="L39" s="249"/>
      <c r="M39" s="249"/>
      <c r="N39" s="249"/>
      <c r="O39" s="249"/>
      <c r="P39" s="249"/>
      <c r="Q39" s="249"/>
      <c r="R39" s="249"/>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588"/>
      <c r="AQ39" s="596"/>
    </row>
    <row r="40" spans="2:43" ht="16.5" customHeight="1">
      <c r="B40" s="595"/>
      <c r="C40" s="595"/>
      <c r="D40" s="254"/>
      <c r="E40" s="254"/>
      <c r="F40" s="254"/>
      <c r="G40" s="254"/>
      <c r="H40" s="249" t="s">
        <v>839</v>
      </c>
      <c r="I40" s="249"/>
      <c r="J40" s="249"/>
      <c r="K40" s="249"/>
      <c r="L40" s="249"/>
      <c r="M40" s="249"/>
      <c r="N40" s="249"/>
      <c r="O40" s="249"/>
      <c r="P40" s="249"/>
      <c r="Q40" s="249"/>
      <c r="R40" s="249"/>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588"/>
      <c r="AQ40" s="596"/>
    </row>
    <row r="41" spans="2:43" ht="16.5" customHeight="1">
      <c r="B41" s="595"/>
      <c r="C41" s="595"/>
      <c r="D41" s="254"/>
      <c r="E41" s="254"/>
      <c r="F41" s="254"/>
      <c r="G41" s="254"/>
      <c r="H41" s="249" t="s">
        <v>840</v>
      </c>
      <c r="I41" s="249"/>
      <c r="J41" s="249"/>
      <c r="K41" s="249"/>
      <c r="L41" s="249"/>
      <c r="M41" s="249"/>
      <c r="N41" s="249"/>
      <c r="O41" s="249"/>
      <c r="P41" s="249"/>
      <c r="Q41" s="249"/>
      <c r="R41" s="249"/>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588"/>
      <c r="AQ41" s="596"/>
    </row>
    <row r="42" spans="2:43" ht="16.5" customHeight="1">
      <c r="B42" s="595"/>
      <c r="C42" s="595"/>
      <c r="D42" s="254"/>
      <c r="E42" s="254"/>
      <c r="F42" s="254"/>
      <c r="G42" s="254"/>
      <c r="H42" s="249"/>
      <c r="I42" s="249"/>
      <c r="J42" s="249"/>
      <c r="K42" s="249"/>
      <c r="L42" s="249"/>
      <c r="M42" s="249"/>
      <c r="N42" s="249"/>
      <c r="O42" s="249"/>
      <c r="P42" s="249"/>
      <c r="Q42" s="249"/>
      <c r="R42" s="249"/>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588"/>
      <c r="AQ42" s="596"/>
    </row>
    <row r="43" spans="2:43" ht="16.5" customHeight="1">
      <c r="B43" s="595"/>
      <c r="C43" s="595"/>
      <c r="D43" s="254"/>
      <c r="E43" s="254"/>
      <c r="F43" s="254"/>
      <c r="G43" s="254"/>
      <c r="H43" s="249"/>
      <c r="I43" s="249"/>
      <c r="J43" s="249"/>
      <c r="K43" s="249"/>
      <c r="L43" s="249"/>
      <c r="M43" s="249"/>
      <c r="N43" s="249"/>
      <c r="O43" s="249"/>
      <c r="P43" s="249"/>
      <c r="Q43" s="249"/>
      <c r="R43" s="249"/>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588"/>
      <c r="AQ43" s="596"/>
    </row>
    <row r="44" spans="2:43" ht="16.5" customHeight="1">
      <c r="B44" s="595"/>
      <c r="C44" s="595"/>
      <c r="D44" s="254"/>
      <c r="E44" s="254"/>
      <c r="F44" s="254"/>
      <c r="G44" s="254"/>
      <c r="H44" s="249"/>
      <c r="I44" s="249"/>
      <c r="J44" s="249"/>
      <c r="K44" s="249"/>
      <c r="L44" s="249"/>
      <c r="M44" s="249"/>
      <c r="N44" s="249"/>
      <c r="O44" s="249"/>
      <c r="P44" s="249"/>
      <c r="Q44" s="249"/>
      <c r="R44" s="249"/>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588"/>
      <c r="AQ44" s="596"/>
    </row>
    <row r="45" spans="2:42" ht="16.5" customHeight="1">
      <c r="B45" s="661"/>
      <c r="C45" s="662"/>
      <c r="D45" s="662"/>
      <c r="E45" s="662"/>
      <c r="F45" s="663"/>
      <c r="G45" s="662"/>
      <c r="H45" s="662"/>
      <c r="I45" s="662"/>
      <c r="J45" s="662"/>
      <c r="K45" s="662"/>
      <c r="L45" s="662"/>
      <c r="M45" s="662"/>
      <c r="N45" s="662"/>
      <c r="O45" s="662"/>
      <c r="P45" s="662"/>
      <c r="Q45" s="662"/>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row>
    <row r="46" spans="2:42" ht="16.5" customHeight="1">
      <c r="B46" s="661"/>
      <c r="C46" s="662"/>
      <c r="D46" s="662"/>
      <c r="E46" s="662"/>
      <c r="F46" s="662"/>
      <c r="G46" s="662"/>
      <c r="H46" s="662"/>
      <c r="I46" s="662"/>
      <c r="J46" s="662"/>
      <c r="K46" s="662"/>
      <c r="L46" s="662"/>
      <c r="M46" s="662"/>
      <c r="N46" s="662"/>
      <c r="O46" s="662"/>
      <c r="P46" s="662"/>
      <c r="Q46" s="662"/>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row>
    <row r="47" spans="2:42" ht="16.5" customHeight="1">
      <c r="B47" s="661"/>
      <c r="C47" s="662"/>
      <c r="D47" s="662"/>
      <c r="E47" s="662"/>
      <c r="F47" s="663"/>
      <c r="G47" s="662"/>
      <c r="H47" s="662"/>
      <c r="I47" s="662"/>
      <c r="J47" s="662"/>
      <c r="K47" s="662"/>
      <c r="L47" s="662"/>
      <c r="M47" s="662"/>
      <c r="N47" s="662"/>
      <c r="O47" s="662"/>
      <c r="P47" s="662"/>
      <c r="Q47" s="662"/>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row>
    <row r="48" spans="2:42" ht="16.5" customHeight="1">
      <c r="B48" s="661"/>
      <c r="C48" s="662"/>
      <c r="D48" s="662"/>
      <c r="E48" s="662"/>
      <c r="F48" s="662"/>
      <c r="G48" s="662"/>
      <c r="H48" s="662"/>
      <c r="I48" s="662"/>
      <c r="J48" s="662"/>
      <c r="K48" s="662"/>
      <c r="L48" s="662"/>
      <c r="M48" s="662"/>
      <c r="N48" s="662"/>
      <c r="O48" s="662"/>
      <c r="P48" s="662"/>
      <c r="Q48" s="662"/>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row>
    <row r="49" spans="2:42" ht="16.5" customHeight="1">
      <c r="B49" s="661"/>
      <c r="C49" s="662"/>
      <c r="D49" s="662"/>
      <c r="E49" s="663"/>
      <c r="F49" s="662"/>
      <c r="G49" s="662"/>
      <c r="H49" s="662"/>
      <c r="I49" s="662"/>
      <c r="J49" s="662"/>
      <c r="K49" s="662"/>
      <c r="L49" s="662"/>
      <c r="M49" s="662"/>
      <c r="N49" s="662"/>
      <c r="O49" s="662"/>
      <c r="P49" s="662"/>
      <c r="Q49" s="662"/>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row>
    <row r="50" spans="2:42" ht="16.5" customHeight="1">
      <c r="B50" s="661"/>
      <c r="C50" s="662"/>
      <c r="D50" s="662"/>
      <c r="E50" s="663"/>
      <c r="F50" s="662"/>
      <c r="G50" s="662"/>
      <c r="H50" s="662"/>
      <c r="I50" s="662"/>
      <c r="J50" s="662"/>
      <c r="K50" s="662"/>
      <c r="L50" s="662"/>
      <c r="M50" s="662"/>
      <c r="N50" s="662"/>
      <c r="O50" s="662"/>
      <c r="P50" s="662"/>
      <c r="Q50" s="662"/>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row>
    <row r="51" spans="2:42" ht="16.5" customHeight="1">
      <c r="B51" s="661"/>
      <c r="C51" s="662"/>
      <c r="D51" s="662"/>
      <c r="E51" s="662"/>
      <c r="F51" s="662"/>
      <c r="G51" s="662"/>
      <c r="H51" s="662"/>
      <c r="I51" s="662"/>
      <c r="J51" s="662"/>
      <c r="K51" s="662"/>
      <c r="L51" s="662"/>
      <c r="M51" s="662"/>
      <c r="N51" s="662"/>
      <c r="O51" s="662"/>
      <c r="P51" s="662"/>
      <c r="Q51" s="662"/>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row>
    <row r="52" spans="2:42" ht="16.5" customHeight="1">
      <c r="B52" s="661"/>
      <c r="C52" s="662"/>
      <c r="D52" s="662"/>
      <c r="E52" s="662"/>
      <c r="F52" s="662"/>
      <c r="G52" s="662"/>
      <c r="H52" s="662"/>
      <c r="I52" s="662"/>
      <c r="J52" s="662"/>
      <c r="K52" s="662"/>
      <c r="L52" s="662"/>
      <c r="M52" s="662"/>
      <c r="N52" s="662"/>
      <c r="O52" s="662"/>
      <c r="P52" s="662"/>
      <c r="Q52" s="662"/>
      <c r="R52" s="664"/>
      <c r="S52" s="664"/>
      <c r="T52" s="664"/>
      <c r="U52" s="664"/>
      <c r="V52" s="664"/>
      <c r="W52" s="664"/>
      <c r="Z52" s="664"/>
      <c r="AA52" s="664"/>
      <c r="AB52" s="664"/>
      <c r="AC52" s="664"/>
      <c r="AD52" s="664"/>
      <c r="AE52" s="664"/>
      <c r="AF52" s="664"/>
      <c r="AG52" s="664"/>
      <c r="AH52" s="664"/>
      <c r="AI52" s="664"/>
      <c r="AJ52" s="664"/>
      <c r="AK52" s="664"/>
      <c r="AL52" s="664"/>
      <c r="AM52" s="664"/>
      <c r="AN52" s="664"/>
      <c r="AO52" s="664"/>
      <c r="AP52" s="664"/>
    </row>
    <row r="53" spans="2:42" ht="16.5" customHeight="1">
      <c r="B53" s="661"/>
      <c r="C53" s="666"/>
      <c r="D53" s="666"/>
      <c r="E53" s="666"/>
      <c r="F53" s="666"/>
      <c r="G53" s="666"/>
      <c r="H53" s="666"/>
      <c r="I53" s="666"/>
      <c r="J53" s="666"/>
      <c r="K53" s="666"/>
      <c r="L53" s="666"/>
      <c r="M53" s="666"/>
      <c r="N53" s="666"/>
      <c r="O53" s="666"/>
      <c r="P53" s="666"/>
      <c r="Q53" s="666"/>
      <c r="R53" s="664"/>
      <c r="S53" s="664"/>
      <c r="T53" s="664"/>
      <c r="U53" s="664"/>
      <c r="V53" s="664"/>
      <c r="W53" s="664"/>
      <c r="Z53" s="664"/>
      <c r="AA53" s="664"/>
      <c r="AB53" s="664"/>
      <c r="AC53" s="664"/>
      <c r="AD53" s="664"/>
      <c r="AE53" s="664"/>
      <c r="AF53" s="664"/>
      <c r="AG53" s="664"/>
      <c r="AH53" s="664"/>
      <c r="AI53" s="664"/>
      <c r="AJ53" s="664"/>
      <c r="AK53" s="664"/>
      <c r="AL53" s="664"/>
      <c r="AM53" s="664"/>
      <c r="AN53" s="664"/>
      <c r="AO53" s="664"/>
      <c r="AP53" s="664"/>
    </row>
  </sheetData>
  <sheetProtection/>
  <mergeCells count="38">
    <mergeCell ref="AJ9:AO9"/>
    <mergeCell ref="AA14:AF14"/>
    <mergeCell ref="I19:P19"/>
    <mergeCell ref="I20:P20"/>
    <mergeCell ref="G9:P10"/>
    <mergeCell ref="R9:S10"/>
    <mergeCell ref="AA15:AD15"/>
    <mergeCell ref="AA11:AD11"/>
    <mergeCell ref="AS5:AU8"/>
    <mergeCell ref="AI20:AM20"/>
    <mergeCell ref="AI24:AM24"/>
    <mergeCell ref="AI23:AM23"/>
    <mergeCell ref="AG11:AN11"/>
    <mergeCell ref="AG14:AN14"/>
    <mergeCell ref="AG10:AN10"/>
    <mergeCell ref="AI19:AM19"/>
    <mergeCell ref="AG15:AN15"/>
    <mergeCell ref="AF9:AI9"/>
    <mergeCell ref="AI27:AM27"/>
    <mergeCell ref="AI28:AM28"/>
    <mergeCell ref="I28:P28"/>
    <mergeCell ref="I29:P29"/>
    <mergeCell ref="AD2:AN2"/>
    <mergeCell ref="AG8:AN8"/>
    <mergeCell ref="AF3:AN3"/>
    <mergeCell ref="B4:AQ4"/>
    <mergeCell ref="AA7:AD7"/>
    <mergeCell ref="AF7:AQ7"/>
    <mergeCell ref="I30:P30"/>
    <mergeCell ref="Z19:AD21"/>
    <mergeCell ref="Z22:AD22"/>
    <mergeCell ref="Z24:AD24"/>
    <mergeCell ref="Z28:AD30"/>
    <mergeCell ref="I21:P21"/>
    <mergeCell ref="I25:P25"/>
    <mergeCell ref="I22:P22"/>
    <mergeCell ref="I23:P23"/>
    <mergeCell ref="I24:P24"/>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N32"/>
  <sheetViews>
    <sheetView zoomScaleSheetLayoutView="100" zoomScalePageLayoutView="0" workbookViewId="0" topLeftCell="A1">
      <selection activeCell="S16" sqref="S16"/>
    </sheetView>
  </sheetViews>
  <sheetFormatPr defaultColWidth="9.140625" defaultRowHeight="12"/>
  <cols>
    <col min="1" max="1" width="9.140625" style="199" customWidth="1"/>
    <col min="2" max="2" width="0.9921875" style="199" customWidth="1"/>
    <col min="3" max="3" width="11.140625" style="199" customWidth="1"/>
    <col min="4" max="4" width="1.1484375" style="199" customWidth="1"/>
    <col min="5" max="5" width="1.57421875" style="199" customWidth="1"/>
    <col min="6" max="10" width="9.140625" style="199" customWidth="1"/>
    <col min="11" max="11" width="5.7109375" style="199" customWidth="1"/>
    <col min="12" max="16384" width="9.140625" style="199" customWidth="1"/>
  </cols>
  <sheetData>
    <row r="1" ht="19.5" customHeight="1"/>
    <row r="2" spans="2:14" ht="24.75" customHeight="1">
      <c r="B2" s="200"/>
      <c r="C2" s="200"/>
      <c r="D2" s="200"/>
      <c r="E2" s="200"/>
      <c r="F2" s="200"/>
      <c r="G2" s="200"/>
      <c r="H2" s="200"/>
      <c r="I2" s="200"/>
      <c r="J2" s="200"/>
      <c r="K2" s="200"/>
      <c r="L2" s="1015" t="str">
        <f>'報告書'!AE2</f>
        <v>〇〇市町 - 第 ○○ 号</v>
      </c>
      <c r="M2" s="1016"/>
      <c r="N2" s="1017"/>
    </row>
    <row r="3" spans="2:14" ht="18" customHeight="1">
      <c r="B3" s="200"/>
      <c r="C3" s="200"/>
      <c r="D3" s="200"/>
      <c r="E3" s="200"/>
      <c r="F3" s="200"/>
      <c r="G3" s="200"/>
      <c r="H3" s="200"/>
      <c r="I3" s="200"/>
      <c r="J3" s="200"/>
      <c r="K3" s="200"/>
      <c r="L3" s="200"/>
      <c r="M3" s="200"/>
      <c r="N3" s="200"/>
    </row>
    <row r="4" spans="2:14" ht="19.5" customHeight="1">
      <c r="B4" s="200"/>
      <c r="C4" s="200" t="s">
        <v>546</v>
      </c>
      <c r="D4" s="200"/>
      <c r="E4" s="200"/>
      <c r="F4" s="200"/>
      <c r="G4" s="200"/>
      <c r="H4" s="200"/>
      <c r="I4" s="200"/>
      <c r="J4" s="200"/>
      <c r="K4" s="200"/>
      <c r="L4" s="200"/>
      <c r="M4" s="200"/>
      <c r="N4" s="200"/>
    </row>
    <row r="5" spans="2:14" ht="19.5" customHeight="1">
      <c r="B5" s="201"/>
      <c r="C5" s="1013" t="s">
        <v>547</v>
      </c>
      <c r="D5" s="202"/>
      <c r="E5" s="203"/>
      <c r="F5" s="203" t="s">
        <v>548</v>
      </c>
      <c r="G5" s="203"/>
      <c r="H5" s="203"/>
      <c r="I5" s="203"/>
      <c r="J5" s="203"/>
      <c r="K5" s="203"/>
      <c r="L5" s="203"/>
      <c r="M5" s="203"/>
      <c r="N5" s="204"/>
    </row>
    <row r="6" spans="2:14" ht="19.5" customHeight="1">
      <c r="B6" s="205"/>
      <c r="C6" s="1014"/>
      <c r="D6" s="206"/>
      <c r="E6" s="207"/>
      <c r="F6" s="207" t="s">
        <v>549</v>
      </c>
      <c r="G6" s="207"/>
      <c r="H6" s="207"/>
      <c r="I6" s="207"/>
      <c r="J6" s="207"/>
      <c r="K6" s="207"/>
      <c r="L6" s="207"/>
      <c r="M6" s="207"/>
      <c r="N6" s="208"/>
    </row>
    <row r="7" spans="2:14" ht="19.5" customHeight="1">
      <c r="B7" s="205"/>
      <c r="C7" s="1014"/>
      <c r="D7" s="206"/>
      <c r="E7" s="207"/>
      <c r="F7" s="207" t="s">
        <v>550</v>
      </c>
      <c r="G7" s="207"/>
      <c r="H7" s="207"/>
      <c r="I7" s="207"/>
      <c r="J7" s="207"/>
      <c r="K7" s="207"/>
      <c r="L7" s="207"/>
      <c r="M7" s="207"/>
      <c r="N7" s="208"/>
    </row>
    <row r="8" spans="2:14" ht="19.5" customHeight="1">
      <c r="B8" s="205"/>
      <c r="C8" s="1014"/>
      <c r="D8" s="206"/>
      <c r="E8" s="207"/>
      <c r="F8" s="207" t="s">
        <v>551</v>
      </c>
      <c r="G8" s="207"/>
      <c r="H8" s="207"/>
      <c r="I8" s="207"/>
      <c r="J8" s="207"/>
      <c r="K8" s="207"/>
      <c r="L8" s="207"/>
      <c r="M8" s="207"/>
      <c r="N8" s="208"/>
    </row>
    <row r="9" spans="2:14" ht="19.5" customHeight="1">
      <c r="B9" s="205"/>
      <c r="C9" s="1014"/>
      <c r="D9" s="206"/>
      <c r="E9" s="207"/>
      <c r="F9" s="207" t="s">
        <v>514</v>
      </c>
      <c r="G9" s="207"/>
      <c r="H9" s="207"/>
      <c r="I9" s="207"/>
      <c r="J9" s="207"/>
      <c r="K9" s="207"/>
      <c r="L9" s="207"/>
      <c r="M9" s="207"/>
      <c r="N9" s="208"/>
    </row>
    <row r="10" spans="2:14" ht="24" customHeight="1">
      <c r="B10" s="209"/>
      <c r="C10" s="210" t="s">
        <v>552</v>
      </c>
      <c r="D10" s="211"/>
      <c r="E10" s="212"/>
      <c r="F10" s="212" t="s">
        <v>553</v>
      </c>
      <c r="G10" s="212"/>
      <c r="H10" s="212"/>
      <c r="I10" s="212"/>
      <c r="J10" s="212"/>
      <c r="K10" s="212"/>
      <c r="L10" s="212"/>
      <c r="M10" s="212"/>
      <c r="N10" s="213"/>
    </row>
    <row r="11" spans="2:14" ht="24" customHeight="1">
      <c r="B11" s="209"/>
      <c r="C11" s="210" t="s">
        <v>554</v>
      </c>
      <c r="D11" s="211"/>
      <c r="E11" s="212"/>
      <c r="F11" s="212" t="s">
        <v>555</v>
      </c>
      <c r="G11" s="212"/>
      <c r="H11" s="212"/>
      <c r="I11" s="212"/>
      <c r="J11" s="212"/>
      <c r="K11" s="212"/>
      <c r="L11" s="212"/>
      <c r="M11" s="212"/>
      <c r="N11" s="213"/>
    </row>
    <row r="12" spans="2:14" ht="24" customHeight="1">
      <c r="B12" s="209"/>
      <c r="C12" s="210" t="s">
        <v>556</v>
      </c>
      <c r="D12" s="214"/>
      <c r="E12" s="212"/>
      <c r="F12" s="212" t="s">
        <v>557</v>
      </c>
      <c r="G12" s="212"/>
      <c r="H12" s="212"/>
      <c r="I12" s="212"/>
      <c r="J12" s="212"/>
      <c r="K12" s="212"/>
      <c r="L12" s="212"/>
      <c r="M12" s="212"/>
      <c r="N12" s="213"/>
    </row>
    <row r="13" spans="2:14" ht="24" customHeight="1">
      <c r="B13" s="209"/>
      <c r="C13" s="210" t="s">
        <v>558</v>
      </c>
      <c r="D13" s="214"/>
      <c r="E13" s="212"/>
      <c r="F13" s="212" t="s">
        <v>559</v>
      </c>
      <c r="G13" s="212"/>
      <c r="H13" s="212"/>
      <c r="I13" s="212"/>
      <c r="J13" s="212"/>
      <c r="K13" s="212"/>
      <c r="L13" s="212"/>
      <c r="M13" s="212"/>
      <c r="N13" s="213"/>
    </row>
    <row r="14" spans="2:14" ht="24" customHeight="1">
      <c r="B14" s="215"/>
      <c r="C14" s="216" t="s">
        <v>560</v>
      </c>
      <c r="D14" s="217"/>
      <c r="E14" s="218"/>
      <c r="F14" s="218" t="s">
        <v>561</v>
      </c>
      <c r="G14" s="218"/>
      <c r="H14" s="218"/>
      <c r="I14" s="218"/>
      <c r="J14" s="218"/>
      <c r="K14" s="218"/>
      <c r="L14" s="218"/>
      <c r="M14" s="218"/>
      <c r="N14" s="219"/>
    </row>
    <row r="15" spans="2:14" ht="19.5" customHeight="1">
      <c r="B15" s="200"/>
      <c r="C15" s="200"/>
      <c r="D15" s="200"/>
      <c r="E15" s="200"/>
      <c r="F15" s="200"/>
      <c r="G15" s="200"/>
      <c r="H15" s="200"/>
      <c r="I15" s="200"/>
      <c r="J15" s="200"/>
      <c r="K15" s="200"/>
      <c r="L15" s="200"/>
      <c r="M15" s="200"/>
      <c r="N15" s="200"/>
    </row>
    <row r="16" spans="2:14" ht="19.5" customHeight="1">
      <c r="B16" s="200"/>
      <c r="C16" s="200"/>
      <c r="D16" s="200"/>
      <c r="E16" s="200"/>
      <c r="F16" s="200"/>
      <c r="G16" s="200"/>
      <c r="H16" s="200"/>
      <c r="I16" s="200"/>
      <c r="J16" s="200"/>
      <c r="K16" s="200"/>
      <c r="L16" s="200"/>
      <c r="M16" s="200"/>
      <c r="N16" s="200"/>
    </row>
    <row r="17" spans="2:14" ht="19.5" customHeight="1">
      <c r="B17" s="1018" t="s">
        <v>745</v>
      </c>
      <c r="C17" s="1018"/>
      <c r="D17" s="1018"/>
      <c r="E17" s="1018"/>
      <c r="F17" s="1018"/>
      <c r="G17" s="1018"/>
      <c r="H17" s="1018"/>
      <c r="I17" s="1018"/>
      <c r="J17" s="1018"/>
      <c r="K17" s="1018"/>
      <c r="L17" s="1018"/>
      <c r="M17" s="1018"/>
      <c r="N17" s="1018"/>
    </row>
    <row r="18" spans="2:14" ht="19.5" customHeight="1">
      <c r="B18" s="200"/>
      <c r="C18" s="200"/>
      <c r="D18" s="200"/>
      <c r="E18" s="200"/>
      <c r="F18" s="693" t="s">
        <v>746</v>
      </c>
      <c r="G18" s="200"/>
      <c r="H18" s="693" t="s">
        <v>747</v>
      </c>
      <c r="I18" s="200"/>
      <c r="J18" s="1019" t="s">
        <v>748</v>
      </c>
      <c r="K18" s="1019"/>
      <c r="L18" s="200"/>
      <c r="M18" s="200"/>
      <c r="N18" s="200"/>
    </row>
    <row r="19" spans="2:14" ht="19.5" customHeight="1">
      <c r="B19" s="200"/>
      <c r="C19" s="200"/>
      <c r="D19" s="200"/>
      <c r="E19" s="200"/>
      <c r="F19" s="694" t="s">
        <v>749</v>
      </c>
      <c r="G19" s="694"/>
      <c r="H19" s="694" t="s">
        <v>750</v>
      </c>
      <c r="I19" s="200"/>
      <c r="J19" s="200" t="s">
        <v>751</v>
      </c>
      <c r="K19" s="200"/>
      <c r="L19" s="200"/>
      <c r="M19" s="200"/>
      <c r="N19" s="200"/>
    </row>
    <row r="20" spans="2:14" ht="19.5" customHeight="1">
      <c r="B20" s="200"/>
      <c r="C20" s="200"/>
      <c r="D20" s="200"/>
      <c r="E20" s="200"/>
      <c r="F20" s="694" t="s">
        <v>752</v>
      </c>
      <c r="G20" s="694"/>
      <c r="H20" s="694" t="s">
        <v>753</v>
      </c>
      <c r="I20" s="200"/>
      <c r="J20" s="200" t="s">
        <v>754</v>
      </c>
      <c r="K20" s="200"/>
      <c r="L20" s="200"/>
      <c r="M20" s="200"/>
      <c r="N20" s="200"/>
    </row>
    <row r="21" spans="2:14" ht="19.5" customHeight="1">
      <c r="B21" s="200"/>
      <c r="C21" s="200"/>
      <c r="D21" s="200"/>
      <c r="E21" s="200"/>
      <c r="F21" s="200"/>
      <c r="G21" s="200"/>
      <c r="H21" s="200"/>
      <c r="I21" s="200"/>
      <c r="J21" s="200"/>
      <c r="K21" s="200"/>
      <c r="L21" s="200"/>
      <c r="M21" s="200"/>
      <c r="N21" s="200"/>
    </row>
    <row r="22" spans="2:14" ht="19.5" customHeight="1">
      <c r="B22" s="200"/>
      <c r="C22" s="200"/>
      <c r="D22" s="200"/>
      <c r="E22" s="200"/>
      <c r="F22" s="200"/>
      <c r="G22" s="200"/>
      <c r="H22" s="200"/>
      <c r="I22" s="200"/>
      <c r="J22" s="200"/>
      <c r="K22" s="200"/>
      <c r="L22" s="200"/>
      <c r="M22" s="200"/>
      <c r="N22" s="200"/>
    </row>
    <row r="23" spans="2:14" ht="19.5" customHeight="1">
      <c r="B23" s="1018" t="s">
        <v>804</v>
      </c>
      <c r="C23" s="1018"/>
      <c r="D23" s="1018"/>
      <c r="E23" s="1018"/>
      <c r="F23" s="1018"/>
      <c r="G23" s="1018"/>
      <c r="H23" s="1018"/>
      <c r="I23" s="1018"/>
      <c r="J23" s="1018"/>
      <c r="K23" s="1018"/>
      <c r="L23" s="1018"/>
      <c r="M23" s="1018"/>
      <c r="N23" s="1018"/>
    </row>
    <row r="24" spans="2:14" ht="19.5" customHeight="1">
      <c r="B24" s="1018" t="s">
        <v>805</v>
      </c>
      <c r="C24" s="1018"/>
      <c r="D24" s="1018"/>
      <c r="E24" s="1018"/>
      <c r="F24" s="1018"/>
      <c r="G24" s="1018"/>
      <c r="H24" s="1018"/>
      <c r="I24" s="1018"/>
      <c r="J24" s="1018"/>
      <c r="K24" s="1018"/>
      <c r="L24" s="1018"/>
      <c r="M24" s="1018"/>
      <c r="N24" s="1018"/>
    </row>
    <row r="25" spans="2:14" ht="19.5" customHeight="1">
      <c r="B25" s="1018" t="s">
        <v>806</v>
      </c>
      <c r="C25" s="1018"/>
      <c r="D25" s="1018"/>
      <c r="E25" s="1018"/>
      <c r="F25" s="1018"/>
      <c r="G25" s="1018"/>
      <c r="H25" s="1018"/>
      <c r="I25" s="1018"/>
      <c r="J25" s="1018"/>
      <c r="K25" s="1018"/>
      <c r="L25" s="1018"/>
      <c r="M25" s="1018"/>
      <c r="N25" s="1018"/>
    </row>
    <row r="26" spans="2:14" ht="19.5" customHeight="1">
      <c r="B26" s="1018" t="s">
        <v>807</v>
      </c>
      <c r="C26" s="1018"/>
      <c r="D26" s="1018"/>
      <c r="E26" s="1018"/>
      <c r="F26" s="1018"/>
      <c r="G26" s="1018"/>
      <c r="H26" s="1018"/>
      <c r="I26" s="1018"/>
      <c r="J26" s="1018"/>
      <c r="K26" s="1018"/>
      <c r="L26" s="1018"/>
      <c r="M26" s="1018"/>
      <c r="N26" s="1018"/>
    </row>
    <row r="27" spans="2:14" ht="19.5" customHeight="1">
      <c r="B27" s="751"/>
      <c r="C27" s="751"/>
      <c r="D27" s="751"/>
      <c r="E27" s="751"/>
      <c r="F27" s="751"/>
      <c r="G27" s="751"/>
      <c r="H27" s="751"/>
      <c r="I27" s="751"/>
      <c r="J27" s="751"/>
      <c r="K27" s="751"/>
      <c r="L27" s="751"/>
      <c r="M27" s="751"/>
      <c r="N27" s="751"/>
    </row>
    <row r="28" spans="2:14" ht="19.5" customHeight="1">
      <c r="B28" s="751"/>
      <c r="C28" s="751"/>
      <c r="D28" s="751"/>
      <c r="E28" s="751"/>
      <c r="F28" s="751"/>
      <c r="G28" s="751"/>
      <c r="H28" s="751"/>
      <c r="I28" s="751"/>
      <c r="J28" s="751"/>
      <c r="K28" s="751"/>
      <c r="L28" s="751"/>
      <c r="M28" s="751"/>
      <c r="N28" s="751"/>
    </row>
    <row r="29" spans="2:14" ht="19.5" customHeight="1">
      <c r="B29" s="1018" t="s">
        <v>808</v>
      </c>
      <c r="C29" s="1018"/>
      <c r="D29" s="1018"/>
      <c r="E29" s="1018"/>
      <c r="F29" s="1018"/>
      <c r="G29" s="1018"/>
      <c r="H29" s="1018"/>
      <c r="I29" s="1018"/>
      <c r="J29" s="1018"/>
      <c r="K29" s="1018"/>
      <c r="L29" s="1018"/>
      <c r="M29" s="1018"/>
      <c r="N29" s="1018"/>
    </row>
    <row r="30" spans="2:14" ht="19.5" customHeight="1">
      <c r="B30" s="1018" t="s">
        <v>809</v>
      </c>
      <c r="C30" s="1018"/>
      <c r="D30" s="1018"/>
      <c r="E30" s="1018"/>
      <c r="F30" s="1018"/>
      <c r="G30" s="1018"/>
      <c r="H30" s="1018"/>
      <c r="I30" s="1018"/>
      <c r="J30" s="1018"/>
      <c r="K30" s="1018"/>
      <c r="L30" s="1018"/>
      <c r="M30" s="1018"/>
      <c r="N30" s="1018"/>
    </row>
    <row r="31" spans="2:14" ht="19.5" customHeight="1">
      <c r="B31" s="200"/>
      <c r="C31" s="200"/>
      <c r="D31" s="200"/>
      <c r="E31" s="200"/>
      <c r="F31" s="200"/>
      <c r="G31" s="200"/>
      <c r="H31" s="200"/>
      <c r="I31" s="200"/>
      <c r="J31" s="200"/>
      <c r="K31" s="200"/>
      <c r="L31" s="200"/>
      <c r="M31" s="200"/>
      <c r="N31" s="200"/>
    </row>
    <row r="32" spans="2:14" ht="19.5" customHeight="1">
      <c r="B32" s="200"/>
      <c r="C32" s="200"/>
      <c r="D32" s="200"/>
      <c r="E32" s="200"/>
      <c r="F32" s="200"/>
      <c r="G32" s="200"/>
      <c r="H32" s="200"/>
      <c r="I32" s="200"/>
      <c r="J32" s="200"/>
      <c r="K32" s="200"/>
      <c r="L32" s="200"/>
      <c r="M32" s="200"/>
      <c r="N32" s="200"/>
    </row>
    <row r="33" ht="19.5" customHeight="1"/>
    <row r="34" ht="19.5"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10">
    <mergeCell ref="C5:C9"/>
    <mergeCell ref="L2:N2"/>
    <mergeCell ref="B17:N17"/>
    <mergeCell ref="J18:K18"/>
    <mergeCell ref="B29:N29"/>
    <mergeCell ref="B30:N30"/>
    <mergeCell ref="B23:N23"/>
    <mergeCell ref="B24:N24"/>
    <mergeCell ref="B25:N25"/>
    <mergeCell ref="B26:N26"/>
  </mergeCells>
  <printOptions horizontalCentered="1"/>
  <pageMargins left="0.7874015748031497" right="0.1968503937007874" top="0.984251968503937" bottom="0.7874015748031497" header="0.5118110236220472" footer="0.5118110236220472"/>
  <pageSetup blackAndWhite="1" fitToHeight="1" fitToWidth="1" horizontalDpi="300" verticalDpi="300" orientation="portrait" paperSize="9" r:id="rId1"/>
  <headerFooter alignWithMargins="0">
    <oddFooter>&amp;C2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Y56"/>
  <sheetViews>
    <sheetView zoomScaleSheetLayoutView="100" zoomScalePageLayoutView="0" workbookViewId="0" topLeftCell="A1">
      <selection activeCell="AV54" sqref="AV54"/>
    </sheetView>
  </sheetViews>
  <sheetFormatPr defaultColWidth="2.28125" defaultRowHeight="15.75" customHeight="1"/>
  <cols>
    <col min="1" max="1" width="9.140625" style="284" customWidth="1"/>
    <col min="2" max="24" width="2.28125" style="284" customWidth="1"/>
    <col min="25" max="25" width="2.140625" style="284" customWidth="1"/>
    <col min="26" max="35" width="2.28125" style="284" customWidth="1"/>
    <col min="36" max="36" width="2.7109375" style="284" customWidth="1"/>
    <col min="37" max="16384" width="2.28125" style="284" customWidth="1"/>
  </cols>
  <sheetData>
    <row r="2" spans="2:42" ht="24.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023" t="str">
        <f>'報告書'!AE2</f>
        <v>〇〇市町 - 第 ○○ 号</v>
      </c>
      <c r="AE2" s="1024"/>
      <c r="AF2" s="1024"/>
      <c r="AG2" s="1024"/>
      <c r="AH2" s="1024"/>
      <c r="AI2" s="1024"/>
      <c r="AJ2" s="1024"/>
      <c r="AK2" s="1024"/>
      <c r="AL2" s="1024"/>
      <c r="AM2" s="1024"/>
      <c r="AN2" s="1024"/>
      <c r="AO2" s="1025"/>
      <c r="AP2" s="285"/>
    </row>
    <row r="3" spans="2:42" ht="13.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85"/>
    </row>
    <row r="4" spans="2:42" ht="13.5" customHeight="1">
      <c r="B4" s="1021" t="s">
        <v>74</v>
      </c>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P4" s="285"/>
    </row>
    <row r="5" spans="2:42" ht="13.5" customHeight="1">
      <c r="B5" s="1021"/>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1"/>
      <c r="AJ5" s="1021"/>
      <c r="AK5" s="1021"/>
      <c r="AL5" s="1021"/>
      <c r="AM5" s="1021"/>
      <c r="AN5" s="1021"/>
      <c r="AO5" s="1021"/>
      <c r="AP5" s="285"/>
    </row>
    <row r="6" spans="2:42" ht="13.5" customHeight="1">
      <c r="B6" s="1021"/>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285"/>
    </row>
    <row r="7" spans="2:41" ht="13.5" customHeight="1">
      <c r="B7" s="1026" t="s">
        <v>102</v>
      </c>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1026"/>
      <c r="AI7" s="1026"/>
      <c r="AJ7" s="1026"/>
      <c r="AK7" s="1026"/>
      <c r="AL7" s="1026"/>
      <c r="AM7" s="1026"/>
      <c r="AN7" s="1026"/>
      <c r="AO7" s="1026"/>
    </row>
    <row r="8" spans="2:41" ht="13.5" customHeight="1">
      <c r="B8" s="1026"/>
      <c r="C8" s="1026"/>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026"/>
      <c r="AK8" s="1026"/>
      <c r="AL8" s="1026"/>
      <c r="AM8" s="1026"/>
      <c r="AN8" s="1026"/>
      <c r="AO8" s="1026"/>
    </row>
    <row r="9" spans="2:41" ht="13.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2:41" ht="13.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2:41" ht="13.5" customHeight="1">
      <c r="B11" s="2"/>
      <c r="C11" s="2"/>
      <c r="D11" s="1022" t="s">
        <v>75</v>
      </c>
      <c r="E11" s="1022"/>
      <c r="F11" s="1022"/>
      <c r="G11" s="2"/>
      <c r="H11" s="3" t="s">
        <v>76</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2:41" ht="13.5" customHeight="1">
      <c r="B12" s="4"/>
      <c r="C12" s="4"/>
      <c r="D12" s="4"/>
      <c r="E12" s="5"/>
      <c r="F12" s="4"/>
      <c r="G12" s="4"/>
      <c r="H12" s="6" t="s">
        <v>77</v>
      </c>
      <c r="I12" s="6"/>
      <c r="J12" s="6"/>
      <c r="K12" s="6"/>
      <c r="L12" s="6"/>
      <c r="M12" s="6"/>
      <c r="N12" s="6"/>
      <c r="O12" s="6"/>
      <c r="P12" s="6"/>
      <c r="Q12" s="6"/>
      <c r="R12" s="6"/>
      <c r="S12" s="6"/>
      <c r="T12" s="6"/>
      <c r="U12" s="6"/>
      <c r="V12" s="6"/>
      <c r="W12" s="6"/>
      <c r="X12" s="6"/>
      <c r="Y12" s="6"/>
      <c r="Z12" s="6"/>
      <c r="AA12" s="6"/>
      <c r="AB12" s="6"/>
      <c r="AC12" s="6"/>
      <c r="AD12" s="6"/>
      <c r="AE12" s="6"/>
      <c r="AF12" s="6"/>
      <c r="AG12" s="6"/>
      <c r="AH12" s="6" t="s">
        <v>78</v>
      </c>
      <c r="AI12" s="6"/>
      <c r="AJ12" s="1020">
        <v>1</v>
      </c>
      <c r="AK12" s="1020"/>
      <c r="AL12" s="4"/>
      <c r="AM12" s="4"/>
      <c r="AN12" s="4"/>
      <c r="AO12" s="2"/>
    </row>
    <row r="13" spans="2:41" ht="13.5" customHeight="1">
      <c r="B13" s="4"/>
      <c r="C13" s="4"/>
      <c r="D13" s="4"/>
      <c r="E13" s="7"/>
      <c r="F13" s="4"/>
      <c r="G13" s="4"/>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286"/>
      <c r="AK13" s="286"/>
      <c r="AL13" s="4"/>
      <c r="AM13" s="4"/>
      <c r="AN13" s="4"/>
      <c r="AO13" s="2"/>
    </row>
    <row r="14" spans="2:41" ht="13.5" customHeight="1">
      <c r="B14" s="4"/>
      <c r="C14" s="4"/>
      <c r="D14" s="4"/>
      <c r="E14" s="7"/>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287"/>
      <c r="AK14" s="287"/>
      <c r="AL14" s="4"/>
      <c r="AM14" s="4"/>
      <c r="AN14" s="4"/>
      <c r="AO14" s="2"/>
    </row>
    <row r="15" spans="2:41" ht="13.5" customHeight="1">
      <c r="B15" s="4"/>
      <c r="C15" s="4"/>
      <c r="D15" s="4"/>
      <c r="E15" s="5"/>
      <c r="F15" s="4"/>
      <c r="G15" s="4"/>
      <c r="H15" s="6" t="s">
        <v>79</v>
      </c>
      <c r="I15" s="6"/>
      <c r="J15" s="6"/>
      <c r="K15" s="6"/>
      <c r="L15" s="6"/>
      <c r="M15" s="6"/>
      <c r="N15" s="6"/>
      <c r="O15" s="6"/>
      <c r="P15" s="6"/>
      <c r="Q15" s="6"/>
      <c r="R15" s="8"/>
      <c r="S15" s="8" t="s">
        <v>167</v>
      </c>
      <c r="T15" s="6"/>
      <c r="U15" s="6"/>
      <c r="V15" s="6"/>
      <c r="W15" s="6"/>
      <c r="X15" s="6"/>
      <c r="Y15" s="6"/>
      <c r="Z15" s="6"/>
      <c r="AA15" s="6"/>
      <c r="AB15" s="6"/>
      <c r="AC15" s="6"/>
      <c r="AD15" s="6"/>
      <c r="AE15" s="6"/>
      <c r="AF15" s="6"/>
      <c r="AG15" s="6"/>
      <c r="AH15" s="6" t="s">
        <v>80</v>
      </c>
      <c r="AI15" s="6"/>
      <c r="AJ15" s="1020">
        <v>3</v>
      </c>
      <c r="AK15" s="1020"/>
      <c r="AL15" s="4"/>
      <c r="AM15" s="4"/>
      <c r="AN15" s="4"/>
      <c r="AO15" s="2"/>
    </row>
    <row r="16" spans="2:41" ht="13.5" customHeight="1">
      <c r="B16" s="4"/>
      <c r="C16" s="4"/>
      <c r="D16" s="4"/>
      <c r="E16" s="7"/>
      <c r="F16" s="4"/>
      <c r="G16" s="4"/>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286"/>
      <c r="AK16" s="286"/>
      <c r="AL16" s="4"/>
      <c r="AM16" s="4"/>
      <c r="AN16" s="4"/>
      <c r="AO16" s="2"/>
    </row>
    <row r="17" spans="2:41" ht="13.5" customHeight="1">
      <c r="B17" s="4"/>
      <c r="C17" s="4"/>
      <c r="D17" s="4"/>
      <c r="E17" s="7"/>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287"/>
      <c r="AK17" s="287"/>
      <c r="AL17" s="4"/>
      <c r="AM17" s="4"/>
      <c r="AN17" s="4"/>
      <c r="AO17" s="2"/>
    </row>
    <row r="18" spans="2:41" ht="13.5" customHeight="1">
      <c r="B18" s="4"/>
      <c r="C18" s="4"/>
      <c r="D18" s="4"/>
      <c r="E18" s="5"/>
      <c r="F18" s="4"/>
      <c r="G18" s="4"/>
      <c r="H18" s="6" t="s">
        <v>81</v>
      </c>
      <c r="I18" s="6"/>
      <c r="J18" s="6"/>
      <c r="K18" s="6"/>
      <c r="L18" s="6"/>
      <c r="M18" s="6"/>
      <c r="N18" s="6"/>
      <c r="O18" s="6"/>
      <c r="P18" s="6"/>
      <c r="Q18" s="6"/>
      <c r="R18" s="6"/>
      <c r="S18" s="8" t="s">
        <v>82</v>
      </c>
      <c r="T18" s="6"/>
      <c r="U18" s="6"/>
      <c r="V18" s="6"/>
      <c r="W18" s="6"/>
      <c r="X18" s="6"/>
      <c r="Y18" s="6"/>
      <c r="Z18" s="6"/>
      <c r="AA18" s="6"/>
      <c r="AB18" s="6"/>
      <c r="AC18" s="6"/>
      <c r="AD18" s="6"/>
      <c r="AE18" s="6"/>
      <c r="AF18" s="6"/>
      <c r="AG18" s="6"/>
      <c r="AH18" s="6" t="s">
        <v>78</v>
      </c>
      <c r="AI18" s="6"/>
      <c r="AJ18" s="1020">
        <v>4</v>
      </c>
      <c r="AK18" s="1020"/>
      <c r="AL18" s="4"/>
      <c r="AM18" s="4"/>
      <c r="AN18" s="4"/>
      <c r="AO18" s="2"/>
    </row>
    <row r="19" spans="2:41" ht="13.5" customHeight="1">
      <c r="B19" s="4"/>
      <c r="C19" s="4"/>
      <c r="D19" s="4"/>
      <c r="E19" s="7"/>
      <c r="F19" s="4"/>
      <c r="G19" s="4"/>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286"/>
      <c r="AK19" s="286"/>
      <c r="AL19" s="4"/>
      <c r="AM19" s="4"/>
      <c r="AN19" s="4"/>
      <c r="AO19" s="2"/>
    </row>
    <row r="20" spans="2:41" ht="13.5" customHeight="1">
      <c r="B20" s="4"/>
      <c r="C20" s="4"/>
      <c r="D20" s="4"/>
      <c r="E20" s="7"/>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287"/>
      <c r="AK20" s="287"/>
      <c r="AL20" s="4"/>
      <c r="AM20" s="4"/>
      <c r="AN20" s="4"/>
      <c r="AO20" s="2"/>
    </row>
    <row r="21" spans="2:41" ht="13.5" customHeight="1">
      <c r="B21" s="4"/>
      <c r="C21" s="4"/>
      <c r="D21" s="4"/>
      <c r="E21" s="5"/>
      <c r="F21" s="4"/>
      <c r="G21" s="4"/>
      <c r="H21" s="6" t="s">
        <v>83</v>
      </c>
      <c r="I21" s="6"/>
      <c r="J21" s="6"/>
      <c r="K21" s="6"/>
      <c r="L21" s="6"/>
      <c r="M21" s="6"/>
      <c r="N21" s="6"/>
      <c r="O21" s="6"/>
      <c r="P21" s="6"/>
      <c r="Q21" s="6"/>
      <c r="R21" s="6"/>
      <c r="S21" s="8" t="s">
        <v>84</v>
      </c>
      <c r="T21" s="6"/>
      <c r="U21" s="6"/>
      <c r="V21" s="6"/>
      <c r="W21" s="6"/>
      <c r="X21" s="6"/>
      <c r="Y21" s="6"/>
      <c r="Z21" s="6"/>
      <c r="AA21" s="6"/>
      <c r="AB21" s="6"/>
      <c r="AC21" s="6"/>
      <c r="AD21" s="6"/>
      <c r="AE21" s="6"/>
      <c r="AF21" s="6"/>
      <c r="AG21" s="6"/>
      <c r="AH21" s="6" t="s">
        <v>85</v>
      </c>
      <c r="AI21" s="6"/>
      <c r="AJ21" s="1020">
        <v>6</v>
      </c>
      <c r="AK21" s="1020"/>
      <c r="AL21" s="4"/>
      <c r="AM21" s="4"/>
      <c r="AN21" s="4"/>
      <c r="AO21" s="2"/>
    </row>
    <row r="22" spans="2:41" ht="13.5" customHeight="1">
      <c r="B22" s="4"/>
      <c r="C22" s="4"/>
      <c r="D22" s="4"/>
      <c r="E22" s="7"/>
      <c r="F22" s="4"/>
      <c r="G22" s="4"/>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286"/>
      <c r="AK22" s="286"/>
      <c r="AL22" s="4"/>
      <c r="AM22" s="4"/>
      <c r="AN22" s="4"/>
      <c r="AO22" s="2"/>
    </row>
    <row r="23" spans="2:41" ht="13.5" customHeight="1">
      <c r="B23" s="4"/>
      <c r="C23" s="4"/>
      <c r="D23" s="4"/>
      <c r="E23" s="7"/>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287"/>
      <c r="AK23" s="287"/>
      <c r="AL23" s="4"/>
      <c r="AM23" s="4"/>
      <c r="AN23" s="4"/>
      <c r="AO23" s="2"/>
    </row>
    <row r="24" spans="2:41" ht="13.5" customHeight="1">
      <c r="B24" s="4"/>
      <c r="C24" s="4"/>
      <c r="D24" s="4"/>
      <c r="E24" s="5"/>
      <c r="F24" s="4"/>
      <c r="G24" s="4"/>
      <c r="H24" s="6" t="s">
        <v>86</v>
      </c>
      <c r="I24" s="6"/>
      <c r="J24" s="6"/>
      <c r="K24" s="6"/>
      <c r="L24" s="6"/>
      <c r="M24" s="6"/>
      <c r="N24" s="6"/>
      <c r="O24" s="6"/>
      <c r="P24" s="6"/>
      <c r="Q24" s="6"/>
      <c r="R24" s="6"/>
      <c r="S24" s="8"/>
      <c r="T24" s="6"/>
      <c r="U24" s="6"/>
      <c r="V24" s="6"/>
      <c r="W24" s="6"/>
      <c r="X24" s="6"/>
      <c r="Y24" s="6"/>
      <c r="Z24" s="6"/>
      <c r="AA24" s="6"/>
      <c r="AB24" s="6"/>
      <c r="AC24" s="6"/>
      <c r="AD24" s="6"/>
      <c r="AE24" s="6"/>
      <c r="AF24" s="6"/>
      <c r="AG24" s="6"/>
      <c r="AH24" s="6" t="s">
        <v>87</v>
      </c>
      <c r="AI24" s="6"/>
      <c r="AJ24" s="1020">
        <v>7</v>
      </c>
      <c r="AK24" s="1020"/>
      <c r="AL24" s="4"/>
      <c r="AM24" s="4"/>
      <c r="AN24" s="4"/>
      <c r="AO24" s="2"/>
    </row>
    <row r="25" spans="2:41" ht="13.5" customHeight="1">
      <c r="B25" s="4"/>
      <c r="C25" s="4"/>
      <c r="D25" s="4"/>
      <c r="E25" s="7"/>
      <c r="F25" s="4"/>
      <c r="G25" s="4"/>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286"/>
      <c r="AK25" s="286"/>
      <c r="AL25" s="4"/>
      <c r="AM25" s="4"/>
      <c r="AN25" s="4"/>
      <c r="AO25" s="2"/>
    </row>
    <row r="26" spans="2:41" ht="13.5" customHeight="1">
      <c r="B26" s="4"/>
      <c r="C26" s="4"/>
      <c r="D26" s="4"/>
      <c r="E26" s="7"/>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287"/>
      <c r="AK26" s="287"/>
      <c r="AL26" s="4"/>
      <c r="AM26" s="4"/>
      <c r="AN26" s="4"/>
      <c r="AO26" s="2"/>
    </row>
    <row r="27" spans="2:41" ht="13.5" customHeight="1">
      <c r="B27" s="4"/>
      <c r="C27" s="4"/>
      <c r="D27" s="4"/>
      <c r="E27" s="5"/>
      <c r="F27" s="4"/>
      <c r="G27" s="4"/>
      <c r="H27" s="6" t="s">
        <v>88</v>
      </c>
      <c r="I27" s="6"/>
      <c r="J27" s="6"/>
      <c r="K27" s="6"/>
      <c r="L27" s="6"/>
      <c r="M27" s="6"/>
      <c r="N27" s="6"/>
      <c r="O27" s="6"/>
      <c r="P27" s="6"/>
      <c r="Q27" s="6"/>
      <c r="R27" s="6"/>
      <c r="S27" s="8"/>
      <c r="T27" s="6"/>
      <c r="U27" s="8"/>
      <c r="V27" s="6"/>
      <c r="W27" s="6"/>
      <c r="X27" s="6"/>
      <c r="Y27" s="6"/>
      <c r="Z27" s="6"/>
      <c r="AA27" s="6"/>
      <c r="AB27" s="6"/>
      <c r="AC27" s="6"/>
      <c r="AD27" s="6"/>
      <c r="AE27" s="6"/>
      <c r="AF27" s="6"/>
      <c r="AG27" s="6"/>
      <c r="AH27" s="6" t="s">
        <v>89</v>
      </c>
      <c r="AI27" s="6"/>
      <c r="AJ27" s="1020">
        <v>8</v>
      </c>
      <c r="AK27" s="1020"/>
      <c r="AL27" s="4"/>
      <c r="AM27" s="4"/>
      <c r="AN27" s="4"/>
      <c r="AO27" s="2"/>
    </row>
    <row r="28" spans="2:41" ht="13.5" customHeight="1">
      <c r="B28" s="4"/>
      <c r="C28" s="4"/>
      <c r="D28" s="4"/>
      <c r="E28" s="7"/>
      <c r="F28" s="4"/>
      <c r="G28" s="4"/>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286"/>
      <c r="AK28" s="286"/>
      <c r="AL28" s="4"/>
      <c r="AM28" s="4"/>
      <c r="AN28" s="4"/>
      <c r="AO28" s="2"/>
    </row>
    <row r="29" spans="2:41" ht="13.5" customHeight="1">
      <c r="B29" s="4"/>
      <c r="C29" s="4"/>
      <c r="D29" s="4"/>
      <c r="E29" s="7"/>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287"/>
      <c r="AK29" s="287"/>
      <c r="AL29" s="4"/>
      <c r="AM29" s="4"/>
      <c r="AN29" s="4"/>
      <c r="AO29" s="2"/>
    </row>
    <row r="30" spans="2:41" ht="13.5" customHeight="1">
      <c r="B30" s="4"/>
      <c r="C30" s="4"/>
      <c r="D30" s="4"/>
      <c r="E30" s="5"/>
      <c r="F30" s="4"/>
      <c r="G30" s="4"/>
      <c r="H30" s="6" t="s">
        <v>90</v>
      </c>
      <c r="I30" s="6"/>
      <c r="J30" s="6"/>
      <c r="K30" s="6"/>
      <c r="L30" s="6"/>
      <c r="M30" s="6"/>
      <c r="N30" s="6"/>
      <c r="O30" s="6"/>
      <c r="P30" s="6"/>
      <c r="Q30" s="6"/>
      <c r="R30" s="6"/>
      <c r="S30" s="8" t="s">
        <v>84</v>
      </c>
      <c r="T30" s="6"/>
      <c r="U30" s="6"/>
      <c r="V30" s="6"/>
      <c r="W30" s="6"/>
      <c r="X30" s="6"/>
      <c r="Y30" s="6"/>
      <c r="Z30" s="6"/>
      <c r="AA30" s="6"/>
      <c r="AB30" s="6"/>
      <c r="AC30" s="6"/>
      <c r="AD30" s="6"/>
      <c r="AE30" s="6"/>
      <c r="AF30" s="6"/>
      <c r="AG30" s="6"/>
      <c r="AH30" s="6" t="s">
        <v>85</v>
      </c>
      <c r="AI30" s="6"/>
      <c r="AJ30" s="1020">
        <v>9</v>
      </c>
      <c r="AK30" s="1020"/>
      <c r="AL30" s="4"/>
      <c r="AM30" s="4"/>
      <c r="AN30" s="4"/>
      <c r="AO30" s="2"/>
    </row>
    <row r="31" spans="2:41" ht="13.5" customHeight="1">
      <c r="B31" s="4"/>
      <c r="C31" s="4"/>
      <c r="D31" s="4"/>
      <c r="E31" s="7"/>
      <c r="F31" s="4"/>
      <c r="G31" s="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286"/>
      <c r="AK31" s="286"/>
      <c r="AL31" s="4"/>
      <c r="AM31" s="4"/>
      <c r="AN31" s="4"/>
      <c r="AO31" s="2"/>
    </row>
    <row r="32" spans="2:41" ht="13.5" customHeight="1">
      <c r="B32" s="4"/>
      <c r="C32" s="4"/>
      <c r="D32" s="4"/>
      <c r="E32" s="7"/>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287"/>
      <c r="AK32" s="287"/>
      <c r="AL32" s="4"/>
      <c r="AM32" s="4"/>
      <c r="AN32" s="4"/>
      <c r="AO32" s="2"/>
    </row>
    <row r="33" spans="2:41" ht="13.5" customHeight="1">
      <c r="B33" s="4"/>
      <c r="C33" s="4"/>
      <c r="D33" s="4"/>
      <c r="E33" s="5"/>
      <c r="F33" s="4"/>
      <c r="G33" s="4"/>
      <c r="H33" s="6" t="s">
        <v>91</v>
      </c>
      <c r="I33" s="6"/>
      <c r="J33" s="6"/>
      <c r="K33" s="6"/>
      <c r="L33" s="6"/>
      <c r="M33" s="6"/>
      <c r="N33" s="6"/>
      <c r="O33" s="6"/>
      <c r="P33" s="6"/>
      <c r="Q33" s="6"/>
      <c r="R33" s="6"/>
      <c r="S33" s="8" t="s">
        <v>73</v>
      </c>
      <c r="T33" s="6"/>
      <c r="U33" s="8"/>
      <c r="V33" s="6"/>
      <c r="W33" s="6"/>
      <c r="X33" s="6"/>
      <c r="Y33" s="6"/>
      <c r="Z33" s="6"/>
      <c r="AA33" s="6"/>
      <c r="AB33" s="6"/>
      <c r="AC33" s="6"/>
      <c r="AD33" s="6"/>
      <c r="AE33" s="6"/>
      <c r="AF33" s="6"/>
      <c r="AG33" s="6"/>
      <c r="AH33" s="6" t="s">
        <v>92</v>
      </c>
      <c r="AI33" s="6"/>
      <c r="AJ33" s="1020">
        <v>10</v>
      </c>
      <c r="AK33" s="1020"/>
      <c r="AL33" s="4"/>
      <c r="AM33" s="4"/>
      <c r="AN33" s="4"/>
      <c r="AO33" s="2"/>
    </row>
    <row r="34" spans="2:41" ht="13.5" customHeight="1">
      <c r="B34" s="4"/>
      <c r="C34" s="4"/>
      <c r="D34" s="4"/>
      <c r="E34" s="7"/>
      <c r="F34" s="4"/>
      <c r="G34" s="4"/>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286"/>
      <c r="AK34" s="286"/>
      <c r="AL34" s="4"/>
      <c r="AM34" s="4"/>
      <c r="AN34" s="4"/>
      <c r="AO34" s="2"/>
    </row>
    <row r="35" spans="2:41" ht="13.5" customHeight="1">
      <c r="B35" s="4"/>
      <c r="C35" s="4"/>
      <c r="D35" s="4"/>
      <c r="E35" s="7"/>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287"/>
      <c r="AK35" s="287"/>
      <c r="AL35" s="4"/>
      <c r="AM35" s="4"/>
      <c r="AN35" s="4"/>
      <c r="AO35" s="2"/>
    </row>
    <row r="36" spans="2:41" ht="13.5" customHeight="1">
      <c r="B36" s="4"/>
      <c r="C36" s="4"/>
      <c r="D36" s="4"/>
      <c r="E36" s="5"/>
      <c r="F36" s="4"/>
      <c r="G36" s="4"/>
      <c r="H36" s="6" t="s">
        <v>93</v>
      </c>
      <c r="I36" s="6"/>
      <c r="J36" s="6"/>
      <c r="K36" s="6"/>
      <c r="L36" s="6"/>
      <c r="M36" s="6"/>
      <c r="N36" s="6"/>
      <c r="O36" s="6"/>
      <c r="P36" s="6"/>
      <c r="Q36" s="6"/>
      <c r="R36" s="6"/>
      <c r="S36" s="8" t="s">
        <v>94</v>
      </c>
      <c r="T36" s="6"/>
      <c r="U36" s="6"/>
      <c r="V36" s="6"/>
      <c r="W36" s="6"/>
      <c r="X36" s="6"/>
      <c r="Y36" s="6"/>
      <c r="Z36" s="6"/>
      <c r="AA36" s="6"/>
      <c r="AB36" s="6"/>
      <c r="AC36" s="6"/>
      <c r="AD36" s="6"/>
      <c r="AE36" s="6"/>
      <c r="AF36" s="6"/>
      <c r="AG36" s="6"/>
      <c r="AH36" s="6" t="s">
        <v>168</v>
      </c>
      <c r="AI36" s="6"/>
      <c r="AJ36" s="1020">
        <v>12</v>
      </c>
      <c r="AK36" s="1020"/>
      <c r="AL36" s="4"/>
      <c r="AM36" s="4"/>
      <c r="AN36" s="4"/>
      <c r="AO36" s="2"/>
    </row>
    <row r="37" spans="2:41" ht="13.5" customHeight="1">
      <c r="B37" s="4"/>
      <c r="C37" s="4"/>
      <c r="D37" s="4"/>
      <c r="E37" s="7"/>
      <c r="F37" s="4"/>
      <c r="G37" s="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286"/>
      <c r="AK37" s="286"/>
      <c r="AL37" s="4"/>
      <c r="AM37" s="4"/>
      <c r="AN37" s="4"/>
      <c r="AO37" s="2"/>
    </row>
    <row r="38" spans="2:41" ht="13.5" customHeight="1">
      <c r="B38" s="4"/>
      <c r="C38" s="4"/>
      <c r="D38" s="4"/>
      <c r="E38" s="7"/>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287"/>
      <c r="AK38" s="287"/>
      <c r="AL38" s="4"/>
      <c r="AM38" s="4"/>
      <c r="AN38" s="4"/>
      <c r="AO38" s="2"/>
    </row>
    <row r="39" spans="2:41" ht="13.5" customHeight="1">
      <c r="B39" s="4"/>
      <c r="C39" s="4"/>
      <c r="D39" s="4"/>
      <c r="E39" s="7"/>
      <c r="F39" s="4"/>
      <c r="G39" s="4"/>
      <c r="H39" s="6" t="s">
        <v>95</v>
      </c>
      <c r="I39" s="6"/>
      <c r="J39" s="6"/>
      <c r="K39" s="6"/>
      <c r="L39" s="6"/>
      <c r="M39" s="6"/>
      <c r="N39" s="6"/>
      <c r="O39" s="6"/>
      <c r="P39" s="6"/>
      <c r="Q39" s="6"/>
      <c r="R39" s="6"/>
      <c r="S39" s="8" t="s">
        <v>94</v>
      </c>
      <c r="T39" s="6"/>
      <c r="U39" s="6"/>
      <c r="V39" s="6"/>
      <c r="W39" s="6"/>
      <c r="X39" s="6"/>
      <c r="Y39" s="6"/>
      <c r="Z39" s="6"/>
      <c r="AA39" s="6"/>
      <c r="AB39" s="6"/>
      <c r="AC39" s="6"/>
      <c r="AD39" s="6"/>
      <c r="AE39" s="6"/>
      <c r="AF39" s="6"/>
      <c r="AG39" s="6"/>
      <c r="AH39" s="6" t="s">
        <v>168</v>
      </c>
      <c r="AI39" s="6"/>
      <c r="AJ39" s="1020">
        <v>12</v>
      </c>
      <c r="AK39" s="1020"/>
      <c r="AL39" s="4"/>
      <c r="AM39" s="4"/>
      <c r="AN39" s="4"/>
      <c r="AO39" s="2"/>
    </row>
    <row r="40" spans="2:41" ht="13.5" customHeight="1">
      <c r="B40" s="4"/>
      <c r="C40" s="4"/>
      <c r="D40" s="4"/>
      <c r="E40" s="7"/>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287"/>
      <c r="AK40" s="287"/>
      <c r="AL40" s="4"/>
      <c r="AM40" s="4"/>
      <c r="AN40" s="4"/>
      <c r="AO40" s="2"/>
    </row>
    <row r="41" spans="2:41" ht="13.5" customHeight="1">
      <c r="B41" s="4"/>
      <c r="C41" s="4"/>
      <c r="D41" s="4"/>
      <c r="E41" s="7"/>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287"/>
      <c r="AK41" s="287"/>
      <c r="AL41" s="4"/>
      <c r="AM41" s="4"/>
      <c r="AN41" s="4"/>
      <c r="AO41" s="2"/>
    </row>
    <row r="42" spans="2:41" ht="13.5" customHeight="1">
      <c r="B42" s="4"/>
      <c r="C42" s="4"/>
      <c r="D42" s="4"/>
      <c r="E42" s="5"/>
      <c r="F42" s="4"/>
      <c r="G42" s="4"/>
      <c r="H42" s="6" t="s">
        <v>96</v>
      </c>
      <c r="I42" s="6"/>
      <c r="J42" s="6"/>
      <c r="K42" s="6"/>
      <c r="L42" s="8"/>
      <c r="M42" s="6"/>
      <c r="N42" s="6"/>
      <c r="O42" s="6"/>
      <c r="P42" s="6"/>
      <c r="Q42" s="6"/>
      <c r="R42" s="6"/>
      <c r="S42" s="8" t="s">
        <v>97</v>
      </c>
      <c r="T42" s="6"/>
      <c r="U42" s="6"/>
      <c r="V42" s="6"/>
      <c r="W42" s="6"/>
      <c r="X42" s="6"/>
      <c r="Y42" s="6"/>
      <c r="Z42" s="6"/>
      <c r="AA42" s="6"/>
      <c r="AB42" s="6"/>
      <c r="AC42" s="6"/>
      <c r="AD42" s="6"/>
      <c r="AE42" s="6"/>
      <c r="AF42" s="6"/>
      <c r="AG42" s="6"/>
      <c r="AH42" s="6" t="s">
        <v>98</v>
      </c>
      <c r="AI42" s="6"/>
      <c r="AJ42" s="1020">
        <v>13</v>
      </c>
      <c r="AK42" s="1020"/>
      <c r="AL42" s="4"/>
      <c r="AM42" s="4"/>
      <c r="AN42" s="4"/>
      <c r="AO42" s="2"/>
    </row>
    <row r="43" spans="2:41" ht="13.5" customHeight="1">
      <c r="B43" s="2"/>
      <c r="C43" s="2"/>
      <c r="D43" s="2"/>
      <c r="E43" s="2"/>
      <c r="F43" s="2"/>
      <c r="G43" s="2"/>
      <c r="H43" s="7"/>
      <c r="I43" s="7"/>
      <c r="J43" s="7"/>
      <c r="K43" s="7"/>
      <c r="L43" s="7"/>
      <c r="M43" s="7"/>
      <c r="N43" s="7"/>
      <c r="O43" s="7"/>
      <c r="P43" s="7"/>
      <c r="Q43" s="7"/>
      <c r="R43" s="7"/>
      <c r="S43" s="7"/>
      <c r="T43" s="7"/>
      <c r="U43" s="7"/>
      <c r="V43" s="7"/>
      <c r="W43" s="7"/>
      <c r="X43" s="7"/>
      <c r="Y43" s="2"/>
      <c r="Z43" s="2"/>
      <c r="AA43" s="2"/>
      <c r="AB43" s="2"/>
      <c r="AC43" s="2"/>
      <c r="AD43" s="2"/>
      <c r="AE43" s="2"/>
      <c r="AF43" s="2"/>
      <c r="AG43" s="2"/>
      <c r="AH43" s="2"/>
      <c r="AI43" s="2"/>
      <c r="AJ43" s="288"/>
      <c r="AK43" s="288"/>
      <c r="AL43" s="2"/>
      <c r="AM43" s="2"/>
      <c r="AN43" s="2"/>
      <c r="AO43" s="2"/>
    </row>
    <row r="44" spans="2:41" ht="13.5" customHeight="1">
      <c r="B44" s="2"/>
      <c r="C44" s="2"/>
      <c r="D44" s="2"/>
      <c r="E44" s="2"/>
      <c r="F44" s="2"/>
      <c r="G44" s="2"/>
      <c r="H44" s="4"/>
      <c r="I44" s="4"/>
      <c r="J44" s="4"/>
      <c r="K44" s="4"/>
      <c r="L44" s="4"/>
      <c r="M44" s="4"/>
      <c r="N44" s="4"/>
      <c r="O44" s="4"/>
      <c r="P44" s="4"/>
      <c r="Q44" s="4"/>
      <c r="R44" s="4"/>
      <c r="S44" s="4"/>
      <c r="T44" s="4"/>
      <c r="U44" s="4"/>
      <c r="V44" s="4"/>
      <c r="W44" s="4"/>
      <c r="X44" s="4"/>
      <c r="Y44" s="2"/>
      <c r="Z44" s="2"/>
      <c r="AA44" s="2"/>
      <c r="AB44" s="2"/>
      <c r="AC44" s="2"/>
      <c r="AD44" s="2"/>
      <c r="AE44" s="2"/>
      <c r="AF44" s="2"/>
      <c r="AG44" s="2"/>
      <c r="AH44" s="2"/>
      <c r="AI44" s="2"/>
      <c r="AJ44" s="288"/>
      <c r="AK44" s="288"/>
      <c r="AL44" s="2"/>
      <c r="AM44" s="2"/>
      <c r="AN44" s="2"/>
      <c r="AO44" s="2"/>
    </row>
    <row r="45" spans="2:41" ht="13.5" customHeight="1">
      <c r="B45" s="2"/>
      <c r="C45" s="1"/>
      <c r="D45" s="1"/>
      <c r="E45" s="5"/>
      <c r="F45" s="4"/>
      <c r="G45" s="4"/>
      <c r="H45" s="6" t="s">
        <v>99</v>
      </c>
      <c r="I45" s="6"/>
      <c r="J45" s="6"/>
      <c r="K45" s="6"/>
      <c r="L45" s="8"/>
      <c r="M45" s="6"/>
      <c r="N45" s="6"/>
      <c r="O45" s="6"/>
      <c r="P45" s="6"/>
      <c r="Q45" s="6"/>
      <c r="R45" s="6"/>
      <c r="S45" s="6"/>
      <c r="T45" s="6"/>
      <c r="U45" s="6"/>
      <c r="V45" s="6"/>
      <c r="W45" s="6"/>
      <c r="X45" s="6"/>
      <c r="Y45" s="8"/>
      <c r="Z45" s="8"/>
      <c r="AA45" s="8"/>
      <c r="AB45" s="8"/>
      <c r="AC45" s="8"/>
      <c r="AD45" s="8"/>
      <c r="AE45" s="8"/>
      <c r="AF45" s="8"/>
      <c r="AG45" s="8"/>
      <c r="AH45" s="6" t="s">
        <v>219</v>
      </c>
      <c r="AI45" s="6"/>
      <c r="AJ45" s="1020">
        <v>16</v>
      </c>
      <c r="AK45" s="1020"/>
      <c r="AL45" s="1"/>
      <c r="AM45" s="2"/>
      <c r="AN45" s="2"/>
      <c r="AO45" s="2"/>
    </row>
    <row r="46" spans="2:51" ht="13.5" customHeight="1">
      <c r="B46" s="2"/>
      <c r="C46" s="1"/>
      <c r="D46" s="1"/>
      <c r="E46" s="1"/>
      <c r="F46" s="1"/>
      <c r="G46" s="1"/>
      <c r="H46" s="7"/>
      <c r="I46" s="7"/>
      <c r="J46" s="7"/>
      <c r="K46" s="7"/>
      <c r="L46" s="7"/>
      <c r="M46" s="7"/>
      <c r="N46" s="7"/>
      <c r="O46" s="7"/>
      <c r="P46" s="7"/>
      <c r="Q46" s="7"/>
      <c r="R46" s="7"/>
      <c r="S46" s="7"/>
      <c r="T46" s="7"/>
      <c r="U46" s="7"/>
      <c r="V46" s="7"/>
      <c r="W46" s="7"/>
      <c r="X46" s="7"/>
      <c r="Y46" s="1"/>
      <c r="Z46" s="1"/>
      <c r="AA46" s="1"/>
      <c r="AB46" s="1"/>
      <c r="AC46" s="1"/>
      <c r="AD46" s="1"/>
      <c r="AE46" s="1"/>
      <c r="AF46" s="1"/>
      <c r="AG46" s="1"/>
      <c r="AH46" s="1"/>
      <c r="AI46" s="1"/>
      <c r="AJ46" s="289"/>
      <c r="AK46" s="289"/>
      <c r="AL46" s="1"/>
      <c r="AM46" s="2"/>
      <c r="AN46" s="2"/>
      <c r="AO46" s="2"/>
      <c r="AR46" s="285"/>
      <c r="AS46" s="285"/>
      <c r="AT46" s="285"/>
      <c r="AU46" s="285"/>
      <c r="AV46" s="285"/>
      <c r="AW46" s="285"/>
      <c r="AX46" s="285"/>
      <c r="AY46" s="285"/>
    </row>
    <row r="47" spans="2:51" ht="13.5" customHeight="1">
      <c r="B47" s="2"/>
      <c r="C47" s="2"/>
      <c r="D47" s="2"/>
      <c r="E47" s="2"/>
      <c r="F47" s="2"/>
      <c r="G47" s="2"/>
      <c r="H47" s="4"/>
      <c r="I47" s="4"/>
      <c r="J47" s="4"/>
      <c r="K47" s="4"/>
      <c r="L47" s="4"/>
      <c r="M47" s="4"/>
      <c r="N47" s="4"/>
      <c r="O47" s="4"/>
      <c r="P47" s="4"/>
      <c r="Q47" s="4"/>
      <c r="R47" s="4"/>
      <c r="S47" s="4"/>
      <c r="T47" s="4"/>
      <c r="U47" s="4"/>
      <c r="V47" s="4"/>
      <c r="W47" s="4"/>
      <c r="X47" s="4"/>
      <c r="Y47" s="2"/>
      <c r="Z47" s="2"/>
      <c r="AA47" s="2"/>
      <c r="AB47" s="2"/>
      <c r="AC47" s="2"/>
      <c r="AD47" s="2"/>
      <c r="AE47" s="2"/>
      <c r="AF47" s="2"/>
      <c r="AG47" s="2"/>
      <c r="AH47" s="2"/>
      <c r="AI47" s="2"/>
      <c r="AJ47" s="288"/>
      <c r="AK47" s="288"/>
      <c r="AL47" s="2"/>
      <c r="AM47" s="2"/>
      <c r="AN47" s="2"/>
      <c r="AO47" s="2"/>
      <c r="AR47" s="285"/>
      <c r="AS47" s="285"/>
      <c r="AT47" s="285"/>
      <c r="AU47" s="285"/>
      <c r="AV47" s="285"/>
      <c r="AW47" s="285"/>
      <c r="AX47" s="285"/>
      <c r="AY47" s="285"/>
    </row>
    <row r="48" spans="2:41" ht="13.5" customHeight="1">
      <c r="B48" s="2"/>
      <c r="C48" s="2"/>
      <c r="D48" s="2"/>
      <c r="E48" s="5"/>
      <c r="F48" s="4"/>
      <c r="G48" s="4"/>
      <c r="H48" s="6" t="s">
        <v>100</v>
      </c>
      <c r="I48" s="6"/>
      <c r="J48" s="6"/>
      <c r="K48" s="6"/>
      <c r="L48" s="6"/>
      <c r="M48" s="6"/>
      <c r="N48" s="6"/>
      <c r="O48" s="6"/>
      <c r="P48" s="6"/>
      <c r="Q48" s="6"/>
      <c r="R48" s="6"/>
      <c r="S48" s="6"/>
      <c r="T48" s="6"/>
      <c r="U48" s="6"/>
      <c r="V48" s="6"/>
      <c r="W48" s="6"/>
      <c r="X48" s="6"/>
      <c r="Y48" s="8"/>
      <c r="Z48" s="8"/>
      <c r="AA48" s="8"/>
      <c r="AB48" s="8"/>
      <c r="AC48" s="8"/>
      <c r="AD48" s="8"/>
      <c r="AE48" s="8"/>
      <c r="AF48" s="8"/>
      <c r="AG48" s="8"/>
      <c r="AH48" s="6" t="s">
        <v>78</v>
      </c>
      <c r="AI48" s="6"/>
      <c r="AJ48" s="1020">
        <v>23</v>
      </c>
      <c r="AK48" s="1020"/>
      <c r="AL48" s="2"/>
      <c r="AM48" s="2"/>
      <c r="AN48" s="2"/>
      <c r="AO48" s="2"/>
    </row>
    <row r="49" spans="2:41" ht="13.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88"/>
      <c r="AK49" s="288"/>
      <c r="AL49" s="2"/>
      <c r="AM49" s="2"/>
      <c r="AN49" s="2"/>
      <c r="AO49" s="2"/>
    </row>
    <row r="50" spans="2:41" ht="13.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88"/>
      <c r="AK50" s="288"/>
      <c r="AL50" s="2"/>
      <c r="AM50" s="2"/>
      <c r="AN50" s="2"/>
      <c r="AO50" s="2"/>
    </row>
    <row r="51" spans="2:41" ht="13.5" customHeight="1">
      <c r="B51" s="2"/>
      <c r="C51" s="2"/>
      <c r="D51" s="2"/>
      <c r="E51" s="5"/>
      <c r="F51" s="4"/>
      <c r="G51" s="4"/>
      <c r="H51" s="6" t="s">
        <v>101</v>
      </c>
      <c r="I51" s="8"/>
      <c r="J51" s="8"/>
      <c r="K51" s="8"/>
      <c r="L51" s="8"/>
      <c r="M51" s="8"/>
      <c r="N51" s="8"/>
      <c r="O51" s="8"/>
      <c r="P51" s="8"/>
      <c r="Q51" s="8"/>
      <c r="R51" s="8"/>
      <c r="S51" s="8"/>
      <c r="T51" s="8"/>
      <c r="U51" s="8"/>
      <c r="V51" s="8"/>
      <c r="W51" s="8"/>
      <c r="X51" s="8"/>
      <c r="Y51" s="8"/>
      <c r="Z51" s="8"/>
      <c r="AA51" s="8"/>
      <c r="AB51" s="8"/>
      <c r="AC51" s="8"/>
      <c r="AD51" s="8"/>
      <c r="AE51" s="8"/>
      <c r="AF51" s="8"/>
      <c r="AG51" s="8"/>
      <c r="AH51" s="6" t="s">
        <v>78</v>
      </c>
      <c r="AI51" s="6"/>
      <c r="AJ51" s="1020"/>
      <c r="AK51" s="1020"/>
      <c r="AL51" s="2"/>
      <c r="AM51" s="2"/>
      <c r="AN51" s="2"/>
      <c r="AO51" s="2"/>
    </row>
    <row r="52" spans="2:41" ht="13.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2:41" ht="13.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2:41" ht="13.5" customHeight="1">
      <c r="B54" s="2"/>
      <c r="C54" s="2"/>
      <c r="D54" s="2"/>
      <c r="E54" s="5"/>
      <c r="F54" s="4"/>
      <c r="G54" s="4"/>
      <c r="H54" s="6"/>
      <c r="I54" s="8"/>
      <c r="J54" s="8"/>
      <c r="K54" s="8"/>
      <c r="L54" s="8"/>
      <c r="M54" s="8"/>
      <c r="N54" s="8"/>
      <c r="O54" s="8"/>
      <c r="P54" s="8"/>
      <c r="Q54" s="8"/>
      <c r="R54" s="8"/>
      <c r="S54" s="8"/>
      <c r="T54" s="8"/>
      <c r="U54" s="8"/>
      <c r="V54" s="8"/>
      <c r="W54" s="8"/>
      <c r="X54" s="8"/>
      <c r="Y54" s="8"/>
      <c r="Z54" s="8"/>
      <c r="AA54" s="8"/>
      <c r="AB54" s="8"/>
      <c r="AC54" s="8"/>
      <c r="AD54" s="8"/>
      <c r="AE54" s="8"/>
      <c r="AF54" s="8"/>
      <c r="AG54" s="8"/>
      <c r="AH54" s="6" t="s">
        <v>78</v>
      </c>
      <c r="AI54" s="6"/>
      <c r="AJ54" s="1020"/>
      <c r="AK54" s="1020"/>
      <c r="AL54" s="2"/>
      <c r="AM54" s="2"/>
      <c r="AN54" s="2"/>
      <c r="AO54" s="2"/>
    </row>
    <row r="55" spans="2:41" ht="13.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2:41" ht="13.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sheetData>
  <sheetProtection/>
  <mergeCells count="19">
    <mergeCell ref="B4:AO6"/>
    <mergeCell ref="D11:F11"/>
    <mergeCell ref="AD2:AO2"/>
    <mergeCell ref="B7:AO8"/>
    <mergeCell ref="AJ33:AK33"/>
    <mergeCell ref="AJ36:AK36"/>
    <mergeCell ref="AJ12:AK12"/>
    <mergeCell ref="AJ24:AK24"/>
    <mergeCell ref="AJ27:AK27"/>
    <mergeCell ref="AJ30:AK30"/>
    <mergeCell ref="AJ15:AK15"/>
    <mergeCell ref="AJ18:AK18"/>
    <mergeCell ref="AJ21:AK21"/>
    <mergeCell ref="AJ51:AK51"/>
    <mergeCell ref="AJ54:AK54"/>
    <mergeCell ref="AJ48:AK48"/>
    <mergeCell ref="AJ42:AK42"/>
    <mergeCell ref="AJ45:AK45"/>
    <mergeCell ref="AJ39:AK39"/>
  </mergeCells>
  <printOptions horizontalCentered="1"/>
  <pageMargins left="0.7874015748031497" right="0.3937007874015748" top="0.7874015748031497" bottom="0.5905511811023623" header="0.5118110236220472" footer="0.3937007874015748"/>
  <pageSetup blackAndWhite="1" fitToHeight="1" fitToWidth="1" horizontalDpi="300" verticalDpi="300" orientation="portrait" paperSize="9" r:id="rId2"/>
  <headerFooter alignWithMargins="0">
    <oddFooter>&amp;C3</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B2:I46"/>
  <sheetViews>
    <sheetView zoomScaleSheetLayoutView="100" zoomScalePageLayoutView="0" workbookViewId="0" topLeftCell="A28">
      <selection activeCell="M13" sqref="M13"/>
    </sheetView>
  </sheetViews>
  <sheetFormatPr defaultColWidth="9.140625" defaultRowHeight="12"/>
  <cols>
    <col min="1" max="1" width="9.140625" style="290" customWidth="1"/>
    <col min="2" max="2" width="20.7109375" style="290" customWidth="1"/>
    <col min="3" max="3" width="4.7109375" style="290" customWidth="1"/>
    <col min="4" max="4" width="13.7109375" style="290" customWidth="1"/>
    <col min="5" max="5" width="4.7109375" style="290" customWidth="1"/>
    <col min="6" max="6" width="6.7109375" style="290" customWidth="1"/>
    <col min="7" max="7" width="4.7109375" style="290" customWidth="1"/>
    <col min="8" max="8" width="6.7109375" style="290" customWidth="1"/>
    <col min="9" max="9" width="26.7109375" style="290" customWidth="1"/>
    <col min="10" max="13" width="4.7109375" style="290" customWidth="1"/>
    <col min="14" max="16384" width="9.140625" style="290" customWidth="1"/>
  </cols>
  <sheetData>
    <row r="2" spans="2:9" ht="24.75" customHeight="1">
      <c r="B2" s="1054" t="s">
        <v>109</v>
      </c>
      <c r="C2" s="1054"/>
      <c r="D2" s="1054"/>
      <c r="E2" s="1054"/>
      <c r="F2" s="1054"/>
      <c r="G2" s="1054"/>
      <c r="H2" s="1055"/>
      <c r="I2" s="291" t="str">
        <f>'報告書'!AE2</f>
        <v>〇〇市町 - 第 ○○ 号</v>
      </c>
    </row>
    <row r="3" spans="2:9" ht="21" customHeight="1">
      <c r="B3" s="1058"/>
      <c r="C3" s="1058"/>
      <c r="D3" s="1058"/>
      <c r="E3" s="1058"/>
      <c r="F3" s="1058"/>
      <c r="G3" s="1058"/>
      <c r="H3" s="1058"/>
      <c r="I3" s="1058"/>
    </row>
    <row r="4" spans="2:9" ht="21" customHeight="1">
      <c r="B4" s="36"/>
      <c r="C4" s="37"/>
      <c r="D4" s="37"/>
      <c r="E4" s="36"/>
      <c r="F4" s="1059" t="s">
        <v>103</v>
      </c>
      <c r="G4" s="1060"/>
      <c r="H4" s="1061"/>
      <c r="I4" s="292" t="str">
        <f>'報告書'!AB17</f>
        <v>令和 ○ 年 ○ 月 ○ 日</v>
      </c>
    </row>
    <row r="5" spans="2:9" ht="21" customHeight="1">
      <c r="B5" s="36"/>
      <c r="C5" s="37"/>
      <c r="D5" s="37"/>
      <c r="E5" s="36"/>
      <c r="F5" s="1062" t="s">
        <v>104</v>
      </c>
      <c r="G5" s="1063"/>
      <c r="H5" s="1064"/>
      <c r="I5" s="293">
        <f>'報告書'!AD12</f>
        <v>0</v>
      </c>
    </row>
    <row r="6" spans="2:9" ht="21" customHeight="1">
      <c r="B6" s="294" t="s">
        <v>110</v>
      </c>
      <c r="C6" s="38"/>
      <c r="D6" s="38"/>
      <c r="E6" s="38"/>
      <c r="F6" s="36"/>
      <c r="G6" s="36"/>
      <c r="H6" s="36"/>
      <c r="I6" s="39" t="s">
        <v>716</v>
      </c>
    </row>
    <row r="7" spans="2:9" ht="21" customHeight="1">
      <c r="B7" s="40" t="s">
        <v>111</v>
      </c>
      <c r="C7" s="1056" t="str">
        <f>'報告書'!H19</f>
        <v>○○○○○○マンション</v>
      </c>
      <c r="D7" s="1056"/>
      <c r="E7" s="1056"/>
      <c r="F7" s="1056"/>
      <c r="G7" s="1056"/>
      <c r="H7" s="1056"/>
      <c r="I7" s="295" t="s">
        <v>105</v>
      </c>
    </row>
    <row r="8" spans="2:9" ht="21" customHeight="1">
      <c r="B8" s="41" t="s">
        <v>112</v>
      </c>
      <c r="C8" s="1057" t="str">
        <f>'報告書'!H18</f>
        <v>○○市○○町○○-○○</v>
      </c>
      <c r="D8" s="1057"/>
      <c r="E8" s="1057"/>
      <c r="F8" s="1057"/>
      <c r="G8" s="1057"/>
      <c r="H8" s="1057"/>
      <c r="I8" s="296"/>
    </row>
    <row r="9" spans="2:9" ht="21" customHeight="1">
      <c r="B9" s="41" t="s">
        <v>113</v>
      </c>
      <c r="C9" s="1057" t="str">
        <f>'報告書'!D6</f>
        <v>〇  〇  〇  〇</v>
      </c>
      <c r="D9" s="1057"/>
      <c r="E9" s="1057"/>
      <c r="F9" s="1057"/>
      <c r="G9" s="1057"/>
      <c r="H9" s="1057"/>
      <c r="I9" s="296" t="s">
        <v>106</v>
      </c>
    </row>
    <row r="10" spans="2:9" ht="21" customHeight="1">
      <c r="B10" s="41" t="s">
        <v>114</v>
      </c>
      <c r="C10" s="1044" t="s">
        <v>715</v>
      </c>
      <c r="D10" s="1044"/>
      <c r="E10" s="1044"/>
      <c r="F10" s="1044"/>
      <c r="G10" s="1044"/>
      <c r="H10" s="1044"/>
      <c r="I10" s="296"/>
    </row>
    <row r="11" spans="2:9" ht="21" customHeight="1">
      <c r="B11" s="41" t="s">
        <v>115</v>
      </c>
      <c r="C11" s="1043" t="s">
        <v>116</v>
      </c>
      <c r="D11" s="1043"/>
      <c r="E11" s="1043"/>
      <c r="F11" s="1043"/>
      <c r="G11" s="1043"/>
      <c r="H11" s="1043"/>
      <c r="I11" s="296"/>
    </row>
    <row r="12" spans="2:9" ht="21" customHeight="1">
      <c r="B12" s="41" t="s">
        <v>117</v>
      </c>
      <c r="C12" s="1044" t="str">
        <f>C8</f>
        <v>○○市○○町○○-○○</v>
      </c>
      <c r="D12" s="1044"/>
      <c r="E12" s="1044"/>
      <c r="F12" s="1044"/>
      <c r="G12" s="1044"/>
      <c r="H12" s="1044"/>
      <c r="I12" s="296"/>
    </row>
    <row r="13" spans="2:9" ht="21" customHeight="1">
      <c r="B13" s="41" t="s">
        <v>118</v>
      </c>
      <c r="C13" s="1043" t="s">
        <v>119</v>
      </c>
      <c r="D13" s="1043"/>
      <c r="E13" s="1043"/>
      <c r="F13" s="1043"/>
      <c r="G13" s="1043"/>
      <c r="H13" s="1043"/>
      <c r="I13" s="297"/>
    </row>
    <row r="14" spans="2:9" ht="21" customHeight="1">
      <c r="B14" s="42" t="s">
        <v>120</v>
      </c>
      <c r="C14" s="1053" t="s">
        <v>121</v>
      </c>
      <c r="D14" s="1053"/>
      <c r="E14" s="1053"/>
      <c r="F14" s="1053"/>
      <c r="G14" s="1053"/>
      <c r="H14" s="1053"/>
      <c r="I14" s="298"/>
    </row>
    <row r="15" spans="2:9" ht="21" customHeight="1">
      <c r="B15" s="1048" t="s">
        <v>122</v>
      </c>
      <c r="C15" s="1048"/>
      <c r="D15" s="1048"/>
      <c r="E15" s="1048"/>
      <c r="F15" s="1048"/>
      <c r="G15" s="1048"/>
      <c r="H15" s="1048"/>
      <c r="I15" s="1048"/>
    </row>
    <row r="16" spans="2:9" ht="21" customHeight="1">
      <c r="B16" s="38"/>
      <c r="C16" s="38"/>
      <c r="D16" s="43"/>
      <c r="E16" s="43"/>
      <c r="F16" s="44"/>
      <c r="G16" s="44"/>
      <c r="H16" s="44"/>
      <c r="I16" s="44"/>
    </row>
    <row r="17" spans="2:9" ht="21" customHeight="1">
      <c r="B17" s="294" t="s">
        <v>123</v>
      </c>
      <c r="C17" s="38"/>
      <c r="D17" s="38"/>
      <c r="E17" s="38"/>
      <c r="F17" s="44"/>
      <c r="G17" s="44"/>
      <c r="H17" s="44"/>
      <c r="I17" s="39" t="s">
        <v>716</v>
      </c>
    </row>
    <row r="18" spans="2:9" ht="21" customHeight="1">
      <c r="B18" s="40" t="s">
        <v>124</v>
      </c>
      <c r="C18" s="45"/>
      <c r="D18" s="14" t="s">
        <v>125</v>
      </c>
      <c r="E18" s="46"/>
      <c r="F18" s="1051" t="s">
        <v>126</v>
      </c>
      <c r="G18" s="1051"/>
      <c r="H18" s="1052"/>
      <c r="I18" s="299"/>
    </row>
    <row r="19" spans="2:9" ht="21" customHeight="1">
      <c r="B19" s="41" t="s">
        <v>127</v>
      </c>
      <c r="C19" s="1027" t="s">
        <v>128</v>
      </c>
      <c r="D19" s="1028"/>
      <c r="E19" s="1028"/>
      <c r="F19" s="1028"/>
      <c r="G19" s="1028"/>
      <c r="H19" s="1029"/>
      <c r="I19" s="300" t="s">
        <v>107</v>
      </c>
    </row>
    <row r="20" spans="2:9" ht="21" customHeight="1">
      <c r="B20" s="41" t="s">
        <v>129</v>
      </c>
      <c r="C20" s="1027" t="s">
        <v>128</v>
      </c>
      <c r="D20" s="1028"/>
      <c r="E20" s="1028"/>
      <c r="F20" s="1028"/>
      <c r="G20" s="1028"/>
      <c r="H20" s="1029"/>
      <c r="I20" s="300" t="s">
        <v>107</v>
      </c>
    </row>
    <row r="21" spans="2:9" ht="21" customHeight="1">
      <c r="B21" s="41" t="s">
        <v>130</v>
      </c>
      <c r="C21" s="1030" t="s">
        <v>165</v>
      </c>
      <c r="D21" s="1031"/>
      <c r="E21" s="1031"/>
      <c r="F21" s="1031"/>
      <c r="G21" s="1031"/>
      <c r="H21" s="1032"/>
      <c r="I21" s="300"/>
    </row>
    <row r="22" spans="2:9" ht="21" customHeight="1">
      <c r="B22" s="41" t="s">
        <v>131</v>
      </c>
      <c r="C22" s="1027" t="s">
        <v>132</v>
      </c>
      <c r="D22" s="1028"/>
      <c r="E22" s="1028"/>
      <c r="F22" s="1028"/>
      <c r="G22" s="1028"/>
      <c r="H22" s="1029"/>
      <c r="I22" s="300"/>
    </row>
    <row r="23" spans="2:9" ht="21" customHeight="1">
      <c r="B23" s="41" t="s">
        <v>133</v>
      </c>
      <c r="C23" s="47"/>
      <c r="D23" s="48" t="s">
        <v>134</v>
      </c>
      <c r="E23" s="49"/>
      <c r="F23" s="1049" t="s">
        <v>135</v>
      </c>
      <c r="G23" s="1049"/>
      <c r="H23" s="1050"/>
      <c r="I23" s="300"/>
    </row>
    <row r="24" spans="2:9" ht="21" customHeight="1">
      <c r="B24" s="41" t="s">
        <v>136</v>
      </c>
      <c r="C24" s="47"/>
      <c r="D24" s="48" t="s">
        <v>137</v>
      </c>
      <c r="E24" s="49"/>
      <c r="F24" s="1037" t="s">
        <v>138</v>
      </c>
      <c r="G24" s="1037"/>
      <c r="H24" s="1034"/>
      <c r="I24" s="300"/>
    </row>
    <row r="25" spans="2:9" ht="21" customHeight="1">
      <c r="B25" s="1046" t="s">
        <v>139</v>
      </c>
      <c r="C25" s="1033" t="s">
        <v>140</v>
      </c>
      <c r="D25" s="1034"/>
      <c r="E25" s="49"/>
      <c r="F25" s="11" t="s">
        <v>141</v>
      </c>
      <c r="G25" s="57"/>
      <c r="H25" s="12" t="s">
        <v>142</v>
      </c>
      <c r="I25" s="300"/>
    </row>
    <row r="26" spans="2:9" ht="21" customHeight="1">
      <c r="B26" s="1046"/>
      <c r="C26" s="1033" t="s">
        <v>143</v>
      </c>
      <c r="D26" s="1034"/>
      <c r="E26" s="49"/>
      <c r="F26" s="11" t="s">
        <v>141</v>
      </c>
      <c r="G26" s="57"/>
      <c r="H26" s="12" t="s">
        <v>142</v>
      </c>
      <c r="I26" s="300"/>
    </row>
    <row r="27" spans="2:9" ht="21" customHeight="1">
      <c r="B27" s="1047"/>
      <c r="C27" s="1035" t="s">
        <v>144</v>
      </c>
      <c r="D27" s="1036"/>
      <c r="E27" s="51"/>
      <c r="F27" s="13" t="s">
        <v>141</v>
      </c>
      <c r="G27" s="59"/>
      <c r="H27" s="9" t="s">
        <v>142</v>
      </c>
      <c r="I27" s="301"/>
    </row>
    <row r="28" spans="2:9" ht="21" customHeight="1">
      <c r="B28" s="1045"/>
      <c r="C28" s="1045"/>
      <c r="D28" s="1045"/>
      <c r="E28" s="1045"/>
      <c r="F28" s="1045"/>
      <c r="G28" s="1045"/>
      <c r="H28" s="1045"/>
      <c r="I28" s="1045"/>
    </row>
    <row r="29" spans="2:9" ht="21" customHeight="1">
      <c r="B29" s="294" t="s">
        <v>145</v>
      </c>
      <c r="C29" s="38"/>
      <c r="D29" s="36"/>
      <c r="E29" s="36"/>
      <c r="F29" s="36"/>
      <c r="G29" s="44"/>
      <c r="H29" s="44"/>
      <c r="I29" s="39" t="s">
        <v>716</v>
      </c>
    </row>
    <row r="30" spans="2:9" ht="21" customHeight="1">
      <c r="B30" s="40" t="s">
        <v>146</v>
      </c>
      <c r="C30" s="45"/>
      <c r="D30" s="14" t="s">
        <v>147</v>
      </c>
      <c r="E30" s="52"/>
      <c r="F30" s="1051" t="s">
        <v>148</v>
      </c>
      <c r="G30" s="1051"/>
      <c r="H30" s="1052"/>
      <c r="I30" s="302"/>
    </row>
    <row r="31" spans="2:9" ht="21" customHeight="1">
      <c r="B31" s="41" t="s">
        <v>149</v>
      </c>
      <c r="C31" s="47"/>
      <c r="D31" s="50" t="s">
        <v>150</v>
      </c>
      <c r="E31" s="53"/>
      <c r="F31" s="1037" t="s">
        <v>151</v>
      </c>
      <c r="G31" s="1037"/>
      <c r="H31" s="1034"/>
      <c r="I31" s="303"/>
    </row>
    <row r="32" spans="2:9" ht="21" customHeight="1">
      <c r="B32" s="41" t="s">
        <v>152</v>
      </c>
      <c r="C32" s="55" t="s">
        <v>153</v>
      </c>
      <c r="D32" s="304">
        <f>MIN('Is値の算定・業務報酬'!S16:S25)</f>
        <v>0.866115505858562</v>
      </c>
      <c r="E32" s="1028" t="s">
        <v>108</v>
      </c>
      <c r="F32" s="1028"/>
      <c r="G32" s="1028"/>
      <c r="H32" s="1029"/>
      <c r="I32" s="303"/>
    </row>
    <row r="33" spans="2:9" ht="21" customHeight="1">
      <c r="B33" s="80" t="s">
        <v>154</v>
      </c>
      <c r="C33" s="47"/>
      <c r="D33" s="56" t="s">
        <v>155</v>
      </c>
      <c r="E33" s="57"/>
      <c r="F33" s="1039" t="s">
        <v>156</v>
      </c>
      <c r="G33" s="1039"/>
      <c r="H33" s="1040"/>
      <c r="I33" s="303"/>
    </row>
    <row r="34" spans="2:9" ht="21" customHeight="1">
      <c r="B34" s="80" t="s">
        <v>157</v>
      </c>
      <c r="C34" s="47"/>
      <c r="D34" s="56" t="s">
        <v>158</v>
      </c>
      <c r="E34" s="57"/>
      <c r="F34" s="1039" t="s">
        <v>159</v>
      </c>
      <c r="G34" s="1039"/>
      <c r="H34" s="1040"/>
      <c r="I34" s="303"/>
    </row>
    <row r="35" spans="2:9" ht="21" customHeight="1">
      <c r="B35" s="80" t="s">
        <v>160</v>
      </c>
      <c r="C35" s="47"/>
      <c r="D35" s="56" t="s">
        <v>141</v>
      </c>
      <c r="E35" s="57"/>
      <c r="F35" s="1039" t="s">
        <v>142</v>
      </c>
      <c r="G35" s="1039"/>
      <c r="H35" s="1040"/>
      <c r="I35" s="303"/>
    </row>
    <row r="36" spans="2:9" ht="21" customHeight="1">
      <c r="B36" s="41" t="s">
        <v>161</v>
      </c>
      <c r="C36" s="47"/>
      <c r="D36" s="56" t="s">
        <v>162</v>
      </c>
      <c r="E36" s="57"/>
      <c r="F36" s="1039" t="s">
        <v>163</v>
      </c>
      <c r="G36" s="1039"/>
      <c r="H36" s="1040"/>
      <c r="I36" s="303"/>
    </row>
    <row r="37" spans="2:9" ht="21" customHeight="1">
      <c r="B37" s="42" t="s">
        <v>164</v>
      </c>
      <c r="C37" s="54"/>
      <c r="D37" s="58" t="s">
        <v>162</v>
      </c>
      <c r="E37" s="59"/>
      <c r="F37" s="1041" t="s">
        <v>163</v>
      </c>
      <c r="G37" s="1041"/>
      <c r="H37" s="1042"/>
      <c r="I37" s="305"/>
    </row>
    <row r="38" spans="2:5" ht="17.25" customHeight="1">
      <c r="B38" s="306"/>
      <c r="C38" s="306"/>
      <c r="D38" s="306"/>
      <c r="E38" s="306"/>
    </row>
    <row r="39" spans="2:5" ht="17.25" customHeight="1">
      <c r="B39" s="306"/>
      <c r="C39" s="306"/>
      <c r="D39" s="306"/>
      <c r="E39" s="306"/>
    </row>
    <row r="40" spans="2:5" ht="17.25" customHeight="1">
      <c r="B40" s="307"/>
      <c r="C40" s="306"/>
      <c r="D40" s="306"/>
      <c r="E40" s="306"/>
    </row>
    <row r="41" spans="2:5" ht="17.25" customHeight="1">
      <c r="B41" s="307"/>
      <c r="C41" s="306"/>
      <c r="D41" s="306"/>
      <c r="E41" s="306"/>
    </row>
    <row r="42" spans="2:5" ht="17.25" customHeight="1">
      <c r="B42" s="307"/>
      <c r="C42" s="306"/>
      <c r="D42" s="306"/>
      <c r="E42" s="306"/>
    </row>
    <row r="43" spans="2:5" ht="17.25" customHeight="1">
      <c r="B43" s="307"/>
      <c r="C43" s="306"/>
      <c r="D43" s="306"/>
      <c r="E43" s="306"/>
    </row>
    <row r="44" spans="2:5" ht="17.25" customHeight="1">
      <c r="B44" s="307"/>
      <c r="C44" s="306"/>
      <c r="D44" s="306"/>
      <c r="E44" s="306"/>
    </row>
    <row r="45" spans="2:5" ht="17.25" customHeight="1">
      <c r="B45" s="307"/>
      <c r="C45" s="306"/>
      <c r="D45" s="306"/>
      <c r="E45" s="306"/>
    </row>
    <row r="46" spans="2:5" ht="17.25" customHeight="1">
      <c r="B46" s="307"/>
      <c r="C46" s="1038"/>
      <c r="D46" s="1038"/>
      <c r="E46" s="306"/>
    </row>
  </sheetData>
  <sheetProtection/>
  <mergeCells count="34">
    <mergeCell ref="C14:H14"/>
    <mergeCell ref="B2:H2"/>
    <mergeCell ref="C7:H7"/>
    <mergeCell ref="C8:H8"/>
    <mergeCell ref="C9:H9"/>
    <mergeCell ref="B3:I3"/>
    <mergeCell ref="F4:H4"/>
    <mergeCell ref="F5:H5"/>
    <mergeCell ref="C10:H10"/>
    <mergeCell ref="C11:H11"/>
    <mergeCell ref="C12:H12"/>
    <mergeCell ref="C13:H13"/>
    <mergeCell ref="B28:I28"/>
    <mergeCell ref="F31:H31"/>
    <mergeCell ref="B25:B27"/>
    <mergeCell ref="B15:I15"/>
    <mergeCell ref="F23:H23"/>
    <mergeCell ref="F30:H30"/>
    <mergeCell ref="F18:H18"/>
    <mergeCell ref="C27:D27"/>
    <mergeCell ref="F24:H24"/>
    <mergeCell ref="C46:D46"/>
    <mergeCell ref="F35:H35"/>
    <mergeCell ref="F36:H36"/>
    <mergeCell ref="F37:H37"/>
    <mergeCell ref="F33:H33"/>
    <mergeCell ref="F34:H34"/>
    <mergeCell ref="E32:H32"/>
    <mergeCell ref="C19:H19"/>
    <mergeCell ref="C20:H20"/>
    <mergeCell ref="C21:H21"/>
    <mergeCell ref="C22:H22"/>
    <mergeCell ref="C25:D25"/>
    <mergeCell ref="C26:D26"/>
  </mergeCells>
  <printOptions horizontalCentered="1"/>
  <pageMargins left="0.7874015748031497" right="0.3937007874015748" top="0.7874015748031497" bottom="0.5905511811023623" header="0.5118110236220472" footer="0.3937007874015748"/>
  <pageSetup blackAndWhite="1" fitToHeight="1" fitToWidth="1" horizontalDpi="300" verticalDpi="300" orientation="portrait" paperSize="9" r:id="rId2"/>
  <headerFooter alignWithMargins="0">
    <oddFooter>&amp;C4</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B2:AR71"/>
  <sheetViews>
    <sheetView zoomScaleSheetLayoutView="100" zoomScalePageLayoutView="0" workbookViewId="0" topLeftCell="A7">
      <selection activeCell="AI20" sqref="AI20"/>
    </sheetView>
  </sheetViews>
  <sheetFormatPr defaultColWidth="8.140625" defaultRowHeight="12"/>
  <cols>
    <col min="1" max="1" width="9.140625" style="308" customWidth="1"/>
    <col min="2" max="33" width="2.7109375" style="308" customWidth="1"/>
    <col min="34" max="34" width="4.00390625" style="308" customWidth="1"/>
    <col min="35" max="61" width="2.7109375" style="308" customWidth="1"/>
    <col min="62" max="16384" width="8.140625" style="308" customWidth="1"/>
  </cols>
  <sheetData>
    <row r="2" spans="2:34" ht="24.75" customHeight="1">
      <c r="B2" s="309" t="s">
        <v>590</v>
      </c>
      <c r="C2" s="310"/>
      <c r="D2" s="311"/>
      <c r="E2" s="311"/>
      <c r="F2" s="312"/>
      <c r="G2" s="312"/>
      <c r="H2" s="312"/>
      <c r="I2" s="312"/>
      <c r="J2" s="312"/>
      <c r="K2" s="312"/>
      <c r="L2" s="312"/>
      <c r="M2" s="311"/>
      <c r="N2" s="311"/>
      <c r="O2" s="310"/>
      <c r="P2" s="310"/>
      <c r="Q2" s="310"/>
      <c r="R2" s="310"/>
      <c r="S2" s="310"/>
      <c r="T2" s="310"/>
      <c r="U2" s="310"/>
      <c r="V2" s="310"/>
      <c r="W2" s="310"/>
      <c r="X2" s="310"/>
      <c r="Y2" s="1106" t="str">
        <f>'報告書'!AE2</f>
        <v>〇〇市町 - 第 ○○ 号</v>
      </c>
      <c r="Z2" s="1107"/>
      <c r="AA2" s="1107"/>
      <c r="AB2" s="1107"/>
      <c r="AC2" s="1107"/>
      <c r="AD2" s="1107"/>
      <c r="AE2" s="1107"/>
      <c r="AF2" s="1107"/>
      <c r="AG2" s="1107"/>
      <c r="AH2" s="1108"/>
    </row>
    <row r="3" spans="2:34" ht="15" customHeight="1">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row>
    <row r="4" spans="2:34" ht="15" customHeight="1">
      <c r="B4" s="313"/>
      <c r="C4" s="314" t="s">
        <v>587</v>
      </c>
      <c r="D4" s="314"/>
      <c r="E4" s="314"/>
      <c r="F4" s="314"/>
      <c r="G4" s="314"/>
      <c r="H4" s="315"/>
      <c r="I4" s="315"/>
      <c r="J4" s="315"/>
      <c r="K4" s="315"/>
      <c r="L4" s="310"/>
      <c r="M4" s="310"/>
      <c r="N4" s="310"/>
      <c r="O4" s="310"/>
      <c r="P4" s="310"/>
      <c r="Q4" s="310"/>
      <c r="R4" s="310"/>
      <c r="S4" s="310"/>
      <c r="T4" s="310"/>
      <c r="U4" s="310"/>
      <c r="V4" s="310"/>
      <c r="W4" s="310"/>
      <c r="X4" s="310"/>
      <c r="Y4" s="310"/>
      <c r="Z4" s="310"/>
      <c r="AA4" s="310"/>
      <c r="AB4" s="310"/>
      <c r="AC4" s="310"/>
      <c r="AD4" s="310"/>
      <c r="AE4" s="310"/>
      <c r="AF4" s="310"/>
      <c r="AG4" s="310"/>
      <c r="AH4" s="310"/>
    </row>
    <row r="5" spans="2:34" ht="15" customHeight="1">
      <c r="B5" s="1109" t="s">
        <v>591</v>
      </c>
      <c r="C5" s="1110"/>
      <c r="D5" s="1110"/>
      <c r="E5" s="1111"/>
      <c r="F5" s="316"/>
      <c r="G5" s="317"/>
      <c r="H5" s="318" t="s">
        <v>592</v>
      </c>
      <c r="I5" s="318"/>
      <c r="J5" s="318"/>
      <c r="K5" s="318"/>
      <c r="L5" s="319"/>
      <c r="M5" s="319"/>
      <c r="N5" s="319"/>
      <c r="O5" s="319"/>
      <c r="P5" s="319"/>
      <c r="Q5" s="319"/>
      <c r="R5" s="319"/>
      <c r="S5" s="319"/>
      <c r="T5" s="319"/>
      <c r="U5" s="319"/>
      <c r="V5" s="319"/>
      <c r="W5" s="319"/>
      <c r="X5" s="319"/>
      <c r="Y5" s="319"/>
      <c r="Z5" s="319"/>
      <c r="AA5" s="319"/>
      <c r="AB5" s="319"/>
      <c r="AC5" s="319"/>
      <c r="AD5" s="319"/>
      <c r="AE5" s="319"/>
      <c r="AF5" s="319"/>
      <c r="AG5" s="319"/>
      <c r="AH5" s="320"/>
    </row>
    <row r="6" spans="2:34" ht="15" customHeight="1">
      <c r="B6" s="1116"/>
      <c r="C6" s="1117"/>
      <c r="D6" s="1117"/>
      <c r="E6" s="1118"/>
      <c r="F6" s="321"/>
      <c r="G6" s="322"/>
      <c r="H6" s="1101" t="s">
        <v>593</v>
      </c>
      <c r="I6" s="1101"/>
      <c r="J6" s="324"/>
      <c r="K6" s="325"/>
      <c r="L6" s="324"/>
      <c r="M6" s="324"/>
      <c r="N6" s="1112" t="s">
        <v>594</v>
      </c>
      <c r="O6" s="1112"/>
      <c r="P6" s="1112"/>
      <c r="Q6" s="1105"/>
      <c r="R6" s="1105"/>
      <c r="S6" s="1103" t="s">
        <v>595</v>
      </c>
      <c r="T6" s="324"/>
      <c r="U6" s="324"/>
      <c r="V6" s="324"/>
      <c r="W6" s="1099" t="s">
        <v>596</v>
      </c>
      <c r="X6" s="1099"/>
      <c r="Y6" s="1099"/>
      <c r="Z6" s="1099"/>
      <c r="AA6" s="1099"/>
      <c r="AB6" s="324"/>
      <c r="AC6" s="325" t="s">
        <v>597</v>
      </c>
      <c r="AD6" s="324"/>
      <c r="AE6" s="1105"/>
      <c r="AF6" s="1105"/>
      <c r="AG6" s="325" t="s">
        <v>595</v>
      </c>
      <c r="AH6" s="326"/>
    </row>
    <row r="7" spans="2:34" ht="15" customHeight="1">
      <c r="B7" s="1116"/>
      <c r="C7" s="1117"/>
      <c r="D7" s="1117"/>
      <c r="E7" s="1118"/>
      <c r="F7" s="327"/>
      <c r="G7" s="328"/>
      <c r="H7" s="1102"/>
      <c r="I7" s="1102"/>
      <c r="J7" s="328"/>
      <c r="K7" s="328"/>
      <c r="L7" s="329"/>
      <c r="M7" s="329"/>
      <c r="N7" s="1113"/>
      <c r="O7" s="1113"/>
      <c r="P7" s="1113"/>
      <c r="Q7" s="1098"/>
      <c r="R7" s="1098"/>
      <c r="S7" s="1104"/>
      <c r="T7" s="329"/>
      <c r="U7" s="329"/>
      <c r="V7" s="329"/>
      <c r="W7" s="1100"/>
      <c r="X7" s="1100"/>
      <c r="Y7" s="1100"/>
      <c r="Z7" s="1100"/>
      <c r="AA7" s="1100"/>
      <c r="AB7" s="329"/>
      <c r="AC7" s="330" t="s">
        <v>598</v>
      </c>
      <c r="AD7" s="329"/>
      <c r="AE7" s="1098"/>
      <c r="AF7" s="1098"/>
      <c r="AG7" s="330" t="s">
        <v>599</v>
      </c>
      <c r="AH7" s="331"/>
    </row>
    <row r="8" spans="2:34" ht="15" customHeight="1">
      <c r="B8" s="1119" t="s">
        <v>600</v>
      </c>
      <c r="C8" s="1120"/>
      <c r="D8" s="1120"/>
      <c r="E8" s="1121"/>
      <c r="F8" s="332"/>
      <c r="G8" s="333"/>
      <c r="H8" s="333" t="s">
        <v>155</v>
      </c>
      <c r="I8" s="333"/>
      <c r="J8" s="333"/>
      <c r="K8" s="333"/>
      <c r="L8" s="334"/>
      <c r="M8" s="334"/>
      <c r="N8" s="333" t="s">
        <v>156</v>
      </c>
      <c r="O8" s="334"/>
      <c r="P8" s="334"/>
      <c r="Q8" s="334"/>
      <c r="R8" s="334"/>
      <c r="S8" s="334"/>
      <c r="T8" s="334"/>
      <c r="U8" s="334"/>
      <c r="V8" s="334"/>
      <c r="W8" s="334"/>
      <c r="X8" s="334"/>
      <c r="Y8" s="334"/>
      <c r="Z8" s="334"/>
      <c r="AA8" s="334"/>
      <c r="AB8" s="334"/>
      <c r="AC8" s="334"/>
      <c r="AD8" s="334"/>
      <c r="AE8" s="334"/>
      <c r="AF8" s="334"/>
      <c r="AG8" s="334"/>
      <c r="AH8" s="335"/>
    </row>
    <row r="9" spans="2:34" ht="15" customHeight="1">
      <c r="B9" s="336"/>
      <c r="C9" s="336"/>
      <c r="D9" s="337"/>
      <c r="E9" s="337"/>
      <c r="F9" s="337"/>
      <c r="G9" s="337"/>
      <c r="H9" s="337"/>
      <c r="I9" s="337"/>
      <c r="J9" s="337"/>
      <c r="K9" s="337"/>
      <c r="L9" s="310"/>
      <c r="M9" s="310"/>
      <c r="N9" s="310"/>
      <c r="O9" s="310"/>
      <c r="P9" s="310"/>
      <c r="Q9" s="310"/>
      <c r="R9" s="310"/>
      <c r="S9" s="310"/>
      <c r="T9" s="310"/>
      <c r="U9" s="310"/>
      <c r="V9" s="310"/>
      <c r="W9" s="310"/>
      <c r="X9" s="310"/>
      <c r="Y9" s="310"/>
      <c r="Z9" s="310"/>
      <c r="AA9" s="310"/>
      <c r="AB9" s="310"/>
      <c r="AC9" s="310"/>
      <c r="AD9" s="310"/>
      <c r="AE9" s="310"/>
      <c r="AF9" s="310"/>
      <c r="AG9" s="310"/>
      <c r="AH9" s="310"/>
    </row>
    <row r="10" spans="2:34" ht="15" customHeight="1">
      <c r="B10" s="315" t="s">
        <v>601</v>
      </c>
      <c r="C10" s="315"/>
      <c r="D10" s="315"/>
      <c r="E10" s="315"/>
      <c r="F10" s="315"/>
      <c r="G10" s="337"/>
      <c r="H10" s="337"/>
      <c r="I10" s="337"/>
      <c r="J10" s="337"/>
      <c r="K10" s="310"/>
      <c r="L10" s="337"/>
      <c r="M10" s="310"/>
      <c r="N10" s="310"/>
      <c r="O10" s="310"/>
      <c r="P10" s="310"/>
      <c r="Q10" s="310"/>
      <c r="R10" s="310"/>
      <c r="S10" s="310"/>
      <c r="T10" s="310"/>
      <c r="U10" s="310"/>
      <c r="V10" s="310"/>
      <c r="W10" s="310"/>
      <c r="X10" s="310"/>
      <c r="Y10" s="310"/>
      <c r="Z10" s="310"/>
      <c r="AA10" s="310"/>
      <c r="AB10" s="310"/>
      <c r="AC10" s="310"/>
      <c r="AD10" s="310"/>
      <c r="AE10" s="310"/>
      <c r="AF10" s="310"/>
      <c r="AG10" s="310"/>
      <c r="AH10" s="310"/>
    </row>
    <row r="11" spans="2:34" ht="15" customHeight="1">
      <c r="B11" s="338"/>
      <c r="C11" s="339" t="s">
        <v>602</v>
      </c>
      <c r="D11" s="339"/>
      <c r="E11" s="339"/>
      <c r="F11" s="339"/>
      <c r="G11" s="339"/>
      <c r="H11" s="339"/>
      <c r="I11" s="339"/>
      <c r="J11" s="340"/>
      <c r="K11" s="316"/>
      <c r="L11" s="341"/>
      <c r="M11" s="318" t="s">
        <v>603</v>
      </c>
      <c r="N11" s="318"/>
      <c r="O11" s="318"/>
      <c r="P11" s="318"/>
      <c r="Q11" s="318"/>
      <c r="R11" s="318"/>
      <c r="S11" s="318"/>
      <c r="T11" s="318"/>
      <c r="U11" s="318"/>
      <c r="V11" s="318"/>
      <c r="W11" s="318"/>
      <c r="X11" s="318"/>
      <c r="Y11" s="318" t="s">
        <v>604</v>
      </c>
      <c r="Z11" s="318"/>
      <c r="AA11" s="318"/>
      <c r="AB11" s="318"/>
      <c r="AC11" s="318"/>
      <c r="AD11" s="318"/>
      <c r="AE11" s="318"/>
      <c r="AF11" s="319"/>
      <c r="AG11" s="319"/>
      <c r="AH11" s="320"/>
    </row>
    <row r="12" spans="2:34" ht="15" customHeight="1">
      <c r="B12" s="342"/>
      <c r="C12" s="343" t="s">
        <v>605</v>
      </c>
      <c r="D12" s="343"/>
      <c r="E12" s="343"/>
      <c r="F12" s="344"/>
      <c r="G12" s="345"/>
      <c r="H12" s="344"/>
      <c r="I12" s="344"/>
      <c r="J12" s="346"/>
      <c r="K12" s="347"/>
      <c r="L12" s="348"/>
      <c r="M12" s="344" t="s">
        <v>606</v>
      </c>
      <c r="N12" s="344"/>
      <c r="O12" s="344"/>
      <c r="P12" s="344"/>
      <c r="Q12" s="344"/>
      <c r="R12" s="344"/>
      <c r="S12" s="344"/>
      <c r="T12" s="344"/>
      <c r="U12" s="344"/>
      <c r="V12" s="344"/>
      <c r="W12" s="344"/>
      <c r="X12" s="344"/>
      <c r="Y12" s="349" t="s">
        <v>607</v>
      </c>
      <c r="Z12" s="344"/>
      <c r="AA12" s="344"/>
      <c r="AB12" s="344"/>
      <c r="AC12" s="344"/>
      <c r="AD12" s="344"/>
      <c r="AE12" s="344"/>
      <c r="AF12" s="345"/>
      <c r="AG12" s="345"/>
      <c r="AH12" s="350"/>
    </row>
    <row r="13" spans="2:34" ht="15" customHeight="1">
      <c r="B13" s="342"/>
      <c r="C13" s="343" t="s">
        <v>608</v>
      </c>
      <c r="D13" s="343"/>
      <c r="E13" s="343"/>
      <c r="F13" s="344"/>
      <c r="G13" s="345"/>
      <c r="H13" s="344"/>
      <c r="I13" s="344"/>
      <c r="J13" s="346"/>
      <c r="K13" s="347"/>
      <c r="L13" s="348"/>
      <c r="M13" s="344" t="s">
        <v>609</v>
      </c>
      <c r="N13" s="344"/>
      <c r="O13" s="344"/>
      <c r="P13" s="344"/>
      <c r="Q13" s="344"/>
      <c r="R13" s="344"/>
      <c r="S13" s="344"/>
      <c r="T13" s="344"/>
      <c r="U13" s="344"/>
      <c r="V13" s="344"/>
      <c r="W13" s="344"/>
      <c r="X13" s="344"/>
      <c r="Y13" s="349" t="s">
        <v>607</v>
      </c>
      <c r="Z13" s="344"/>
      <c r="AA13" s="344"/>
      <c r="AB13" s="344"/>
      <c r="AC13" s="344"/>
      <c r="AD13" s="344"/>
      <c r="AE13" s="344"/>
      <c r="AF13" s="345"/>
      <c r="AG13" s="345"/>
      <c r="AH13" s="350"/>
    </row>
    <row r="14" spans="2:34" ht="15" customHeight="1">
      <c r="B14" s="342"/>
      <c r="C14" s="343" t="s">
        <v>610</v>
      </c>
      <c r="D14" s="343"/>
      <c r="E14" s="343"/>
      <c r="F14" s="344"/>
      <c r="G14" s="345"/>
      <c r="H14" s="344"/>
      <c r="I14" s="344"/>
      <c r="J14" s="346"/>
      <c r="K14" s="347"/>
      <c r="L14" s="348"/>
      <c r="M14" s="344" t="s">
        <v>611</v>
      </c>
      <c r="N14" s="344"/>
      <c r="O14" s="344"/>
      <c r="P14" s="344"/>
      <c r="Q14" s="344"/>
      <c r="R14" s="344"/>
      <c r="S14" s="344"/>
      <c r="T14" s="344"/>
      <c r="U14" s="344"/>
      <c r="V14" s="344"/>
      <c r="W14" s="344"/>
      <c r="X14" s="344"/>
      <c r="Y14" s="349" t="s">
        <v>607</v>
      </c>
      <c r="Z14" s="344"/>
      <c r="AA14" s="344"/>
      <c r="AB14" s="344"/>
      <c r="AC14" s="344"/>
      <c r="AD14" s="344"/>
      <c r="AE14" s="344"/>
      <c r="AF14" s="345"/>
      <c r="AG14" s="345"/>
      <c r="AH14" s="350"/>
    </row>
    <row r="15" spans="2:34" ht="15" customHeight="1">
      <c r="B15" s="342"/>
      <c r="C15" s="349" t="s">
        <v>612</v>
      </c>
      <c r="D15" s="349"/>
      <c r="E15" s="349"/>
      <c r="F15" s="344"/>
      <c r="G15" s="345"/>
      <c r="H15" s="344"/>
      <c r="I15" s="344"/>
      <c r="J15" s="346"/>
      <c r="K15" s="347"/>
      <c r="L15" s="348"/>
      <c r="M15" s="344" t="s">
        <v>613</v>
      </c>
      <c r="N15" s="344"/>
      <c r="O15" s="344"/>
      <c r="P15" s="344"/>
      <c r="Q15" s="344"/>
      <c r="R15" s="344"/>
      <c r="S15" s="344"/>
      <c r="T15" s="344"/>
      <c r="U15" s="344"/>
      <c r="V15" s="344"/>
      <c r="W15" s="344"/>
      <c r="X15" s="344"/>
      <c r="Y15" s="349" t="s">
        <v>614</v>
      </c>
      <c r="Z15" s="344"/>
      <c r="AA15" s="344"/>
      <c r="AB15" s="344"/>
      <c r="AC15" s="344"/>
      <c r="AD15" s="344"/>
      <c r="AE15" s="344"/>
      <c r="AF15" s="345"/>
      <c r="AG15" s="345"/>
      <c r="AH15" s="350"/>
    </row>
    <row r="16" spans="2:34" ht="15" customHeight="1">
      <c r="B16" s="351"/>
      <c r="C16" s="349" t="s">
        <v>615</v>
      </c>
      <c r="D16" s="349"/>
      <c r="E16" s="349"/>
      <c r="F16" s="344"/>
      <c r="G16" s="345"/>
      <c r="H16" s="349"/>
      <c r="I16" s="344"/>
      <c r="J16" s="346"/>
      <c r="K16" s="347"/>
      <c r="L16" s="348"/>
      <c r="M16" s="349" t="s">
        <v>616</v>
      </c>
      <c r="N16" s="344"/>
      <c r="O16" s="344"/>
      <c r="P16" s="344"/>
      <c r="Q16" s="344"/>
      <c r="R16" s="344"/>
      <c r="S16" s="344"/>
      <c r="T16" s="344"/>
      <c r="U16" s="344"/>
      <c r="V16" s="344"/>
      <c r="W16" s="344"/>
      <c r="X16" s="344"/>
      <c r="Y16" s="349" t="s">
        <v>607</v>
      </c>
      <c r="Z16" s="344"/>
      <c r="AA16" s="344"/>
      <c r="AB16" s="344"/>
      <c r="AC16" s="344"/>
      <c r="AD16" s="344"/>
      <c r="AE16" s="344"/>
      <c r="AF16" s="345"/>
      <c r="AG16" s="345"/>
      <c r="AH16" s="350"/>
    </row>
    <row r="17" spans="2:34" ht="15" customHeight="1">
      <c r="B17" s="352"/>
      <c r="C17" s="353" t="s">
        <v>617</v>
      </c>
      <c r="D17" s="353"/>
      <c r="E17" s="353"/>
      <c r="F17" s="353"/>
      <c r="G17" s="334"/>
      <c r="H17" s="353"/>
      <c r="I17" s="353"/>
      <c r="J17" s="354"/>
      <c r="K17" s="332"/>
      <c r="L17" s="355"/>
      <c r="M17" s="353" t="s">
        <v>616</v>
      </c>
      <c r="N17" s="333"/>
      <c r="O17" s="333"/>
      <c r="P17" s="333"/>
      <c r="Q17" s="333"/>
      <c r="R17" s="333"/>
      <c r="S17" s="333"/>
      <c r="T17" s="333"/>
      <c r="U17" s="333"/>
      <c r="V17" s="333"/>
      <c r="W17" s="333"/>
      <c r="X17" s="333"/>
      <c r="Y17" s="353" t="s">
        <v>607</v>
      </c>
      <c r="Z17" s="333"/>
      <c r="AA17" s="333"/>
      <c r="AB17" s="333"/>
      <c r="AC17" s="333"/>
      <c r="AD17" s="333"/>
      <c r="AE17" s="333"/>
      <c r="AF17" s="334"/>
      <c r="AG17" s="334"/>
      <c r="AH17" s="335"/>
    </row>
    <row r="18" spans="2:34" ht="15" customHeight="1">
      <c r="B18" s="336"/>
      <c r="C18" s="337"/>
      <c r="D18" s="337"/>
      <c r="E18" s="337"/>
      <c r="F18" s="337"/>
      <c r="G18" s="337"/>
      <c r="H18" s="337"/>
      <c r="I18" s="337"/>
      <c r="J18" s="337"/>
      <c r="K18" s="337"/>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row>
    <row r="19" spans="2:34" ht="15" customHeight="1">
      <c r="B19" s="314" t="s">
        <v>161</v>
      </c>
      <c r="C19" s="314"/>
      <c r="D19" s="314"/>
      <c r="E19" s="314"/>
      <c r="F19" s="314"/>
      <c r="G19" s="337"/>
      <c r="H19" s="337"/>
      <c r="I19" s="337"/>
      <c r="J19" s="337"/>
      <c r="K19" s="337"/>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row>
    <row r="20" spans="2:34" ht="15" customHeight="1">
      <c r="B20" s="1109" t="s">
        <v>558</v>
      </c>
      <c r="C20" s="1110"/>
      <c r="D20" s="1110"/>
      <c r="E20" s="1110"/>
      <c r="F20" s="1110"/>
      <c r="G20" s="1110"/>
      <c r="H20" s="1110"/>
      <c r="I20" s="1110"/>
      <c r="J20" s="1111"/>
      <c r="K20" s="356"/>
      <c r="L20" s="341"/>
      <c r="M20" s="318" t="s">
        <v>618</v>
      </c>
      <c r="N20" s="319"/>
      <c r="O20" s="319"/>
      <c r="P20" s="319"/>
      <c r="Q20" s="319"/>
      <c r="R20" s="319"/>
      <c r="S20" s="319"/>
      <c r="T20" s="319"/>
      <c r="U20" s="319"/>
      <c r="V20" s="357"/>
      <c r="W20" s="319"/>
      <c r="X20" s="341"/>
      <c r="Y20" s="341" t="s">
        <v>619</v>
      </c>
      <c r="Z20" s="319"/>
      <c r="AA20" s="319"/>
      <c r="AB20" s="319"/>
      <c r="AC20" s="319"/>
      <c r="AD20" s="319"/>
      <c r="AE20" s="319"/>
      <c r="AF20" s="319"/>
      <c r="AG20" s="319"/>
      <c r="AH20" s="320"/>
    </row>
    <row r="21" spans="2:34" ht="15" customHeight="1">
      <c r="B21" s="1068" t="s">
        <v>620</v>
      </c>
      <c r="C21" s="1069"/>
      <c r="D21" s="1065" t="s">
        <v>621</v>
      </c>
      <c r="E21" s="1066"/>
      <c r="F21" s="1066"/>
      <c r="G21" s="1066"/>
      <c r="H21" s="1066"/>
      <c r="I21" s="1066"/>
      <c r="J21" s="1067"/>
      <c r="K21" s="358"/>
      <c r="L21" s="348"/>
      <c r="M21" s="344" t="s">
        <v>622</v>
      </c>
      <c r="N21" s="345"/>
      <c r="O21" s="345"/>
      <c r="P21" s="345"/>
      <c r="Q21" s="345"/>
      <c r="R21" s="345"/>
      <c r="S21" s="345"/>
      <c r="T21" s="345"/>
      <c r="U21" s="345"/>
      <c r="V21" s="359"/>
      <c r="W21" s="345"/>
      <c r="X21" s="348"/>
      <c r="Y21" s="348" t="s">
        <v>623</v>
      </c>
      <c r="Z21" s="345"/>
      <c r="AA21" s="345"/>
      <c r="AB21" s="345"/>
      <c r="AC21" s="345"/>
      <c r="AD21" s="345"/>
      <c r="AE21" s="345"/>
      <c r="AF21" s="345"/>
      <c r="AG21" s="345"/>
      <c r="AH21" s="350"/>
    </row>
    <row r="22" spans="2:34" ht="15" customHeight="1">
      <c r="B22" s="1070"/>
      <c r="C22" s="1071"/>
      <c r="D22" s="1065" t="s">
        <v>624</v>
      </c>
      <c r="E22" s="1066"/>
      <c r="F22" s="1066"/>
      <c r="G22" s="1066"/>
      <c r="H22" s="1066"/>
      <c r="I22" s="1066"/>
      <c r="J22" s="1067"/>
      <c r="K22" s="321"/>
      <c r="L22" s="325"/>
      <c r="M22" s="323" t="s">
        <v>625</v>
      </c>
      <c r="N22" s="324"/>
      <c r="O22" s="324"/>
      <c r="P22" s="324"/>
      <c r="Q22" s="324"/>
      <c r="R22" s="324"/>
      <c r="S22" s="324"/>
      <c r="T22" s="324"/>
      <c r="U22" s="324"/>
      <c r="V22" s="360"/>
      <c r="W22" s="324"/>
      <c r="X22" s="325"/>
      <c r="Y22" s="323"/>
      <c r="Z22" s="323"/>
      <c r="AA22" s="323"/>
      <c r="AB22" s="324"/>
      <c r="AC22" s="361" t="s">
        <v>626</v>
      </c>
      <c r="AD22" s="1114"/>
      <c r="AE22" s="1114"/>
      <c r="AF22" s="325" t="s">
        <v>221</v>
      </c>
      <c r="AG22" s="324"/>
      <c r="AH22" s="326"/>
    </row>
    <row r="23" spans="2:34" ht="15" customHeight="1">
      <c r="B23" s="1070"/>
      <c r="C23" s="1071"/>
      <c r="D23" s="1065"/>
      <c r="E23" s="1066"/>
      <c r="F23" s="1066"/>
      <c r="G23" s="1066"/>
      <c r="H23" s="1066"/>
      <c r="I23" s="1066"/>
      <c r="J23" s="1067"/>
      <c r="K23" s="363"/>
      <c r="L23" s="328"/>
      <c r="M23" s="329"/>
      <c r="N23" s="329"/>
      <c r="O23" s="329"/>
      <c r="P23" s="329"/>
      <c r="Q23" s="329"/>
      <c r="R23" s="329"/>
      <c r="S23" s="329"/>
      <c r="T23" s="329"/>
      <c r="U23" s="329"/>
      <c r="V23" s="364"/>
      <c r="W23" s="329"/>
      <c r="X23" s="329"/>
      <c r="Y23" s="329"/>
      <c r="Z23" s="329"/>
      <c r="AA23" s="329"/>
      <c r="AB23" s="329"/>
      <c r="AC23" s="365" t="s">
        <v>627</v>
      </c>
      <c r="AD23" s="1115"/>
      <c r="AE23" s="1115"/>
      <c r="AF23" s="330" t="s">
        <v>221</v>
      </c>
      <c r="AG23" s="329"/>
      <c r="AH23" s="331"/>
    </row>
    <row r="24" spans="2:34" ht="15" customHeight="1">
      <c r="B24" s="1070"/>
      <c r="C24" s="1071"/>
      <c r="D24" s="1065" t="s">
        <v>628</v>
      </c>
      <c r="E24" s="1066"/>
      <c r="F24" s="1066"/>
      <c r="G24" s="1066"/>
      <c r="H24" s="1066"/>
      <c r="I24" s="1066"/>
      <c r="J24" s="1067"/>
      <c r="K24" s="366"/>
      <c r="L24" s="325"/>
      <c r="M24" s="325" t="s">
        <v>629</v>
      </c>
      <c r="N24" s="324"/>
      <c r="O24" s="324"/>
      <c r="P24" s="324"/>
      <c r="Q24" s="324"/>
      <c r="R24" s="324"/>
      <c r="S24" s="324"/>
      <c r="T24" s="324"/>
      <c r="U24" s="324"/>
      <c r="V24" s="360"/>
      <c r="W24" s="324"/>
      <c r="X24" s="325"/>
      <c r="Y24" s="325" t="s">
        <v>630</v>
      </c>
      <c r="Z24" s="324"/>
      <c r="AA24" s="324"/>
      <c r="AB24" s="324"/>
      <c r="AC24" s="324"/>
      <c r="AD24" s="324"/>
      <c r="AE24" s="324"/>
      <c r="AF24" s="324"/>
      <c r="AG24" s="324"/>
      <c r="AH24" s="326"/>
    </row>
    <row r="25" spans="2:34" ht="15" customHeight="1">
      <c r="B25" s="1072"/>
      <c r="C25" s="1073"/>
      <c r="D25" s="1065"/>
      <c r="E25" s="1066"/>
      <c r="F25" s="1066"/>
      <c r="G25" s="1066"/>
      <c r="H25" s="1066"/>
      <c r="I25" s="1066"/>
      <c r="J25" s="1067"/>
      <c r="K25" s="363"/>
      <c r="L25" s="329"/>
      <c r="M25" s="329"/>
      <c r="N25" s="329"/>
      <c r="O25" s="329"/>
      <c r="P25" s="329"/>
      <c r="Q25" s="329"/>
      <c r="R25" s="329"/>
      <c r="S25" s="329"/>
      <c r="T25" s="329"/>
      <c r="U25" s="329"/>
      <c r="V25" s="364"/>
      <c r="W25" s="329"/>
      <c r="X25" s="329"/>
      <c r="Y25" s="329"/>
      <c r="Z25" s="329"/>
      <c r="AA25" s="328"/>
      <c r="AB25" s="329"/>
      <c r="AC25" s="365" t="s">
        <v>631</v>
      </c>
      <c r="AD25" s="329"/>
      <c r="AE25" s="329"/>
      <c r="AF25" s="330" t="s">
        <v>744</v>
      </c>
      <c r="AG25" s="329"/>
      <c r="AH25" s="331"/>
    </row>
    <row r="26" spans="2:34" ht="15" customHeight="1">
      <c r="B26" s="1068" t="s">
        <v>632</v>
      </c>
      <c r="C26" s="1079"/>
      <c r="D26" s="1065" t="s">
        <v>633</v>
      </c>
      <c r="E26" s="1095"/>
      <c r="F26" s="1095"/>
      <c r="G26" s="1095"/>
      <c r="H26" s="1095"/>
      <c r="I26" s="1095"/>
      <c r="J26" s="1096"/>
      <c r="K26" s="358"/>
      <c r="L26" s="348"/>
      <c r="M26" s="344" t="s">
        <v>622</v>
      </c>
      <c r="N26" s="345"/>
      <c r="O26" s="345"/>
      <c r="P26" s="345"/>
      <c r="Q26" s="345"/>
      <c r="R26" s="345"/>
      <c r="S26" s="345"/>
      <c r="T26" s="345"/>
      <c r="U26" s="345"/>
      <c r="V26" s="359"/>
      <c r="W26" s="345"/>
      <c r="X26" s="348"/>
      <c r="Y26" s="348" t="s">
        <v>623</v>
      </c>
      <c r="Z26" s="345"/>
      <c r="AA26" s="345"/>
      <c r="AB26" s="345"/>
      <c r="AC26" s="345"/>
      <c r="AD26" s="345"/>
      <c r="AE26" s="345"/>
      <c r="AF26" s="345"/>
      <c r="AG26" s="345"/>
      <c r="AH26" s="350"/>
    </row>
    <row r="27" spans="2:34" ht="15" customHeight="1">
      <c r="B27" s="1070"/>
      <c r="C27" s="1080"/>
      <c r="D27" s="1083" t="s">
        <v>624</v>
      </c>
      <c r="E27" s="1084"/>
      <c r="F27" s="1084"/>
      <c r="G27" s="1084"/>
      <c r="H27" s="1084"/>
      <c r="I27" s="1084"/>
      <c r="J27" s="1085"/>
      <c r="K27" s="321"/>
      <c r="L27" s="325"/>
      <c r="M27" s="323" t="s">
        <v>625</v>
      </c>
      <c r="N27" s="324"/>
      <c r="O27" s="324"/>
      <c r="P27" s="324"/>
      <c r="Q27" s="324"/>
      <c r="R27" s="324"/>
      <c r="S27" s="324"/>
      <c r="T27" s="324"/>
      <c r="U27" s="324"/>
      <c r="V27" s="360"/>
      <c r="W27" s="324"/>
      <c r="X27" s="325"/>
      <c r="Y27" s="323" t="s">
        <v>634</v>
      </c>
      <c r="Z27" s="323"/>
      <c r="AA27" s="323"/>
      <c r="AB27" s="324"/>
      <c r="AC27" s="361" t="s">
        <v>635</v>
      </c>
      <c r="AD27" s="1122"/>
      <c r="AE27" s="1122"/>
      <c r="AF27" s="325" t="s">
        <v>221</v>
      </c>
      <c r="AG27" s="324"/>
      <c r="AH27" s="326"/>
    </row>
    <row r="28" spans="2:34" ht="15" customHeight="1">
      <c r="B28" s="1070"/>
      <c r="C28" s="1080"/>
      <c r="D28" s="1092"/>
      <c r="E28" s="1093"/>
      <c r="F28" s="1093"/>
      <c r="G28" s="1093"/>
      <c r="H28" s="1093"/>
      <c r="I28" s="1093"/>
      <c r="J28" s="1094"/>
      <c r="K28" s="327"/>
      <c r="L28" s="329"/>
      <c r="M28" s="329"/>
      <c r="N28" s="329"/>
      <c r="O28" s="329"/>
      <c r="P28" s="329"/>
      <c r="Q28" s="329"/>
      <c r="R28" s="329"/>
      <c r="S28" s="329"/>
      <c r="T28" s="329"/>
      <c r="U28" s="329"/>
      <c r="V28" s="364"/>
      <c r="W28" s="329"/>
      <c r="X28" s="329"/>
      <c r="Y28" s="328"/>
      <c r="Z28" s="328"/>
      <c r="AA28" s="328"/>
      <c r="AB28" s="329"/>
      <c r="AC28" s="365" t="s">
        <v>627</v>
      </c>
      <c r="AD28" s="1123"/>
      <c r="AE28" s="1123"/>
      <c r="AF28" s="330" t="s">
        <v>221</v>
      </c>
      <c r="AG28" s="329"/>
      <c r="AH28" s="331"/>
    </row>
    <row r="29" spans="2:34" ht="15" customHeight="1">
      <c r="B29" s="1070"/>
      <c r="C29" s="1080"/>
      <c r="D29" s="1083" t="s">
        <v>636</v>
      </c>
      <c r="E29" s="1084"/>
      <c r="F29" s="1084"/>
      <c r="G29" s="1084"/>
      <c r="H29" s="1084"/>
      <c r="I29" s="1084"/>
      <c r="J29" s="1085"/>
      <c r="K29" s="321"/>
      <c r="L29" s="325"/>
      <c r="M29" s="323" t="s">
        <v>637</v>
      </c>
      <c r="N29" s="324"/>
      <c r="O29" s="324"/>
      <c r="P29" s="324"/>
      <c r="Q29" s="323"/>
      <c r="R29" s="324"/>
      <c r="S29" s="323"/>
      <c r="T29" s="323"/>
      <c r="U29" s="323"/>
      <c r="V29" s="360"/>
      <c r="W29" s="324"/>
      <c r="X29" s="325"/>
      <c r="Y29" s="323" t="s">
        <v>638</v>
      </c>
      <c r="Z29" s="324"/>
      <c r="AA29" s="324"/>
      <c r="AB29" s="324"/>
      <c r="AC29" s="324"/>
      <c r="AD29" s="324"/>
      <c r="AE29" s="324"/>
      <c r="AF29" s="324"/>
      <c r="AG29" s="324"/>
      <c r="AH29" s="326"/>
    </row>
    <row r="30" spans="2:34" ht="15" customHeight="1">
      <c r="B30" s="1070"/>
      <c r="C30" s="1080"/>
      <c r="D30" s="1086"/>
      <c r="E30" s="1087"/>
      <c r="F30" s="1087"/>
      <c r="G30" s="1087"/>
      <c r="H30" s="1087"/>
      <c r="I30" s="1087"/>
      <c r="J30" s="1088"/>
      <c r="K30" s="367"/>
      <c r="L30" s="311"/>
      <c r="M30" s="311"/>
      <c r="N30" s="311"/>
      <c r="O30" s="311"/>
      <c r="P30" s="311"/>
      <c r="Q30" s="337"/>
      <c r="R30" s="368" t="s">
        <v>588</v>
      </c>
      <c r="S30" s="1128"/>
      <c r="T30" s="1128"/>
      <c r="U30" s="337" t="s">
        <v>639</v>
      </c>
      <c r="V30" s="369"/>
      <c r="W30" s="311"/>
      <c r="X30" s="311"/>
      <c r="Y30" s="311"/>
      <c r="Z30" s="311"/>
      <c r="AA30" s="311"/>
      <c r="AB30" s="337"/>
      <c r="AC30" s="311"/>
      <c r="AD30" s="368" t="s">
        <v>589</v>
      </c>
      <c r="AE30" s="1124"/>
      <c r="AF30" s="1124"/>
      <c r="AG30" s="337" t="s">
        <v>640</v>
      </c>
      <c r="AH30" s="370"/>
    </row>
    <row r="31" spans="2:34" ht="15" customHeight="1">
      <c r="B31" s="1070"/>
      <c r="C31" s="1080"/>
      <c r="D31" s="1086"/>
      <c r="E31" s="1087"/>
      <c r="F31" s="1087"/>
      <c r="G31" s="1087"/>
      <c r="H31" s="1087"/>
      <c r="I31" s="1087"/>
      <c r="J31" s="1088"/>
      <c r="K31" s="367"/>
      <c r="L31" s="311"/>
      <c r="M31" s="311"/>
      <c r="N31" s="311"/>
      <c r="O31" s="311"/>
      <c r="P31" s="311"/>
      <c r="Q31" s="337"/>
      <c r="R31" s="368" t="s">
        <v>517</v>
      </c>
      <c r="S31" s="1128"/>
      <c r="T31" s="1128"/>
      <c r="U31" s="337" t="s">
        <v>641</v>
      </c>
      <c r="V31" s="369"/>
      <c r="W31" s="311"/>
      <c r="X31" s="311"/>
      <c r="Y31" s="311"/>
      <c r="Z31" s="311"/>
      <c r="AA31" s="311"/>
      <c r="AB31" s="337"/>
      <c r="AC31" s="311"/>
      <c r="AD31" s="368" t="s">
        <v>517</v>
      </c>
      <c r="AE31" s="1124"/>
      <c r="AF31" s="1124"/>
      <c r="AG31" s="337" t="s">
        <v>641</v>
      </c>
      <c r="AH31" s="370"/>
    </row>
    <row r="32" spans="2:34" ht="15" customHeight="1">
      <c r="B32" s="1081"/>
      <c r="C32" s="1082"/>
      <c r="D32" s="1089"/>
      <c r="E32" s="1090"/>
      <c r="F32" s="1090"/>
      <c r="G32" s="1090"/>
      <c r="H32" s="1090"/>
      <c r="I32" s="1090"/>
      <c r="J32" s="1091"/>
      <c r="K32" s="371"/>
      <c r="L32" s="372"/>
      <c r="M32" s="372"/>
      <c r="N32" s="373"/>
      <c r="O32" s="373"/>
      <c r="P32" s="373"/>
      <c r="Q32" s="373"/>
      <c r="R32" s="374" t="s">
        <v>518</v>
      </c>
      <c r="S32" s="373"/>
      <c r="T32" s="373"/>
      <c r="U32" s="373"/>
      <c r="V32" s="375"/>
      <c r="W32" s="373"/>
      <c r="X32" s="373"/>
      <c r="Y32" s="373"/>
      <c r="Z32" s="373"/>
      <c r="AA32" s="373"/>
      <c r="AB32" s="376"/>
      <c r="AC32" s="373"/>
      <c r="AD32" s="377" t="s">
        <v>519</v>
      </c>
      <c r="AE32" s="377"/>
      <c r="AF32" s="373"/>
      <c r="AG32" s="373"/>
      <c r="AH32" s="378"/>
    </row>
    <row r="33" spans="2:34" ht="15" customHeight="1">
      <c r="B33" s="336"/>
      <c r="C33" s="337"/>
      <c r="D33" s="337"/>
      <c r="E33" s="337"/>
      <c r="F33" s="337"/>
      <c r="G33" s="337"/>
      <c r="H33" s="337"/>
      <c r="I33" s="337"/>
      <c r="J33" s="337"/>
      <c r="K33" s="337"/>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row>
    <row r="34" spans="2:34" ht="15" customHeight="1">
      <c r="B34" s="314" t="s">
        <v>642</v>
      </c>
      <c r="C34" s="314"/>
      <c r="D34" s="314"/>
      <c r="E34" s="314"/>
      <c r="F34" s="314"/>
      <c r="G34" s="379"/>
      <c r="H34" s="379"/>
      <c r="I34" s="337"/>
      <c r="J34" s="337"/>
      <c r="K34" s="337"/>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row>
    <row r="35" spans="2:34" ht="15" customHeight="1">
      <c r="B35" s="1109" t="s">
        <v>643</v>
      </c>
      <c r="C35" s="1110"/>
      <c r="D35" s="1110"/>
      <c r="E35" s="1110"/>
      <c r="F35" s="1110"/>
      <c r="G35" s="1110"/>
      <c r="H35" s="1110"/>
      <c r="I35" s="1110"/>
      <c r="J35" s="1111"/>
      <c r="K35" s="356"/>
      <c r="L35" s="341"/>
      <c r="M35" s="318" t="s">
        <v>155</v>
      </c>
      <c r="N35" s="319"/>
      <c r="O35" s="319"/>
      <c r="P35" s="319"/>
      <c r="Q35" s="319"/>
      <c r="R35" s="319"/>
      <c r="S35" s="319"/>
      <c r="T35" s="319"/>
      <c r="U35" s="319"/>
      <c r="V35" s="357"/>
      <c r="W35" s="319"/>
      <c r="X35" s="341"/>
      <c r="Y35" s="341" t="s">
        <v>163</v>
      </c>
      <c r="Z35" s="319"/>
      <c r="AA35" s="319"/>
      <c r="AB35" s="319"/>
      <c r="AC35" s="319"/>
      <c r="AD35" s="319"/>
      <c r="AE35" s="319"/>
      <c r="AF35" s="319"/>
      <c r="AG35" s="319"/>
      <c r="AH35" s="320"/>
    </row>
    <row r="36" spans="2:34" ht="15" customHeight="1">
      <c r="B36" s="1068" t="s">
        <v>620</v>
      </c>
      <c r="C36" s="1069"/>
      <c r="D36" s="1065" t="s">
        <v>644</v>
      </c>
      <c r="E36" s="1066"/>
      <c r="F36" s="1066"/>
      <c r="G36" s="1066"/>
      <c r="H36" s="1066"/>
      <c r="I36" s="1066"/>
      <c r="J36" s="1067"/>
      <c r="K36" s="358"/>
      <c r="L36" s="348"/>
      <c r="M36" s="344" t="s">
        <v>645</v>
      </c>
      <c r="N36" s="345"/>
      <c r="O36" s="345"/>
      <c r="P36" s="345"/>
      <c r="Q36" s="345"/>
      <c r="R36" s="345"/>
      <c r="S36" s="345"/>
      <c r="T36" s="345"/>
      <c r="U36" s="345"/>
      <c r="V36" s="359"/>
      <c r="W36" s="345"/>
      <c r="X36" s="348"/>
      <c r="Y36" s="380" t="s">
        <v>646</v>
      </c>
      <c r="Z36" s="345"/>
      <c r="AA36" s="345"/>
      <c r="AB36" s="345"/>
      <c r="AC36" s="345"/>
      <c r="AD36" s="345"/>
      <c r="AE36" s="345"/>
      <c r="AF36" s="345"/>
      <c r="AG36" s="345"/>
      <c r="AH36" s="350"/>
    </row>
    <row r="37" spans="2:34" ht="15" customHeight="1">
      <c r="B37" s="1070"/>
      <c r="C37" s="1071"/>
      <c r="D37" s="1065" t="s">
        <v>647</v>
      </c>
      <c r="E37" s="1066"/>
      <c r="F37" s="1066"/>
      <c r="G37" s="1066"/>
      <c r="H37" s="1066"/>
      <c r="I37" s="1066"/>
      <c r="J37" s="1067"/>
      <c r="K37" s="366"/>
      <c r="L37" s="325"/>
      <c r="M37" s="323" t="s">
        <v>648</v>
      </c>
      <c r="N37" s="324"/>
      <c r="O37" s="324"/>
      <c r="P37" s="324"/>
      <c r="Q37" s="324"/>
      <c r="R37" s="324"/>
      <c r="S37" s="324"/>
      <c r="T37" s="324"/>
      <c r="U37" s="324"/>
      <c r="V37" s="360"/>
      <c r="W37" s="324"/>
      <c r="X37" s="325"/>
      <c r="Y37" s="323" t="s">
        <v>649</v>
      </c>
      <c r="Z37" s="324"/>
      <c r="AA37" s="324"/>
      <c r="AB37" s="324"/>
      <c r="AC37" s="324"/>
      <c r="AD37" s="324"/>
      <c r="AE37" s="324"/>
      <c r="AF37" s="324"/>
      <c r="AG37" s="324"/>
      <c r="AH37" s="326"/>
    </row>
    <row r="38" spans="2:34" ht="15" customHeight="1">
      <c r="B38" s="1070"/>
      <c r="C38" s="1071"/>
      <c r="D38" s="1065"/>
      <c r="E38" s="1066"/>
      <c r="F38" s="1066"/>
      <c r="G38" s="1066"/>
      <c r="H38" s="1066"/>
      <c r="I38" s="1066"/>
      <c r="J38" s="1067"/>
      <c r="K38" s="363"/>
      <c r="L38" s="329"/>
      <c r="M38" s="329"/>
      <c r="N38" s="329"/>
      <c r="O38" s="329"/>
      <c r="P38" s="381" t="s">
        <v>650</v>
      </c>
      <c r="Q38" s="1115"/>
      <c r="R38" s="1115"/>
      <c r="S38" s="328" t="s">
        <v>651</v>
      </c>
      <c r="T38" s="329"/>
      <c r="U38" s="329"/>
      <c r="V38" s="364"/>
      <c r="W38" s="329"/>
      <c r="X38" s="329"/>
      <c r="Y38" s="329"/>
      <c r="Z38" s="329"/>
      <c r="AA38" s="329"/>
      <c r="AB38" s="381" t="s">
        <v>652</v>
      </c>
      <c r="AC38" s="1115"/>
      <c r="AD38" s="1115"/>
      <c r="AE38" s="330" t="s">
        <v>653</v>
      </c>
      <c r="AF38" s="329"/>
      <c r="AG38" s="329"/>
      <c r="AH38" s="331"/>
    </row>
    <row r="39" spans="2:34" ht="15" customHeight="1">
      <c r="B39" s="1070"/>
      <c r="C39" s="1071"/>
      <c r="D39" s="1134" t="s">
        <v>654</v>
      </c>
      <c r="E39" s="1135"/>
      <c r="F39" s="1135"/>
      <c r="G39" s="1135"/>
      <c r="H39" s="1135"/>
      <c r="I39" s="1135"/>
      <c r="J39" s="1136"/>
      <c r="K39" s="382"/>
      <c r="L39" s="348"/>
      <c r="M39" s="349" t="s">
        <v>655</v>
      </c>
      <c r="N39" s="345"/>
      <c r="O39" s="345"/>
      <c r="P39" s="345"/>
      <c r="Q39" s="345"/>
      <c r="R39" s="345"/>
      <c r="S39" s="345"/>
      <c r="T39" s="345"/>
      <c r="U39" s="345"/>
      <c r="V39" s="359"/>
      <c r="W39" s="345"/>
      <c r="X39" s="348"/>
      <c r="Y39" s="348" t="s">
        <v>656</v>
      </c>
      <c r="Z39" s="345"/>
      <c r="AA39" s="345"/>
      <c r="AB39" s="345"/>
      <c r="AC39" s="345"/>
      <c r="AD39" s="345"/>
      <c r="AE39" s="345"/>
      <c r="AF39" s="345"/>
      <c r="AG39" s="345"/>
      <c r="AH39" s="350"/>
    </row>
    <row r="40" spans="2:34" ht="15" customHeight="1">
      <c r="B40" s="1070"/>
      <c r="C40" s="1071"/>
      <c r="D40" s="1065" t="s">
        <v>657</v>
      </c>
      <c r="E40" s="1066"/>
      <c r="F40" s="1066"/>
      <c r="G40" s="1066"/>
      <c r="H40" s="1066"/>
      <c r="I40" s="1066"/>
      <c r="J40" s="1067"/>
      <c r="K40" s="358"/>
      <c r="L40" s="348"/>
      <c r="M40" s="344" t="s">
        <v>538</v>
      </c>
      <c r="N40" s="345"/>
      <c r="O40" s="345"/>
      <c r="P40" s="345"/>
      <c r="Q40" s="345"/>
      <c r="R40" s="345"/>
      <c r="S40" s="1127">
        <v>0.83</v>
      </c>
      <c r="T40" s="1127"/>
      <c r="U40" s="344" t="s">
        <v>658</v>
      </c>
      <c r="V40" s="359"/>
      <c r="W40" s="345"/>
      <c r="X40" s="348"/>
      <c r="Y40" s="344" t="s">
        <v>539</v>
      </c>
      <c r="Z40" s="345"/>
      <c r="AA40" s="345"/>
      <c r="AB40" s="345"/>
      <c r="AC40" s="345"/>
      <c r="AD40" s="345"/>
      <c r="AE40" s="1127"/>
      <c r="AF40" s="1127"/>
      <c r="AG40" s="344" t="s">
        <v>659</v>
      </c>
      <c r="AH40" s="350"/>
    </row>
    <row r="41" spans="2:34" ht="15" customHeight="1">
      <c r="B41" s="1070"/>
      <c r="C41" s="1071"/>
      <c r="D41" s="1065" t="s">
        <v>660</v>
      </c>
      <c r="E41" s="1066"/>
      <c r="F41" s="1066"/>
      <c r="G41" s="1066"/>
      <c r="H41" s="1066"/>
      <c r="I41" s="1066"/>
      <c r="J41" s="1067"/>
      <c r="K41" s="366"/>
      <c r="L41" s="325"/>
      <c r="M41" s="323" t="s">
        <v>661</v>
      </c>
      <c r="N41" s="323"/>
      <c r="O41" s="323"/>
      <c r="P41" s="324"/>
      <c r="Q41" s="324"/>
      <c r="R41" s="324"/>
      <c r="S41" s="324"/>
      <c r="T41" s="324"/>
      <c r="U41" s="324"/>
      <c r="V41" s="360"/>
      <c r="W41" s="324"/>
      <c r="X41" s="325"/>
      <c r="Y41" s="323" t="s">
        <v>662</v>
      </c>
      <c r="Z41" s="324"/>
      <c r="AA41" s="362"/>
      <c r="AB41" s="362"/>
      <c r="AC41" s="383"/>
      <c r="AD41" s="1125"/>
      <c r="AE41" s="1125"/>
      <c r="AF41" s="325" t="s">
        <v>663</v>
      </c>
      <c r="AG41" s="324"/>
      <c r="AH41" s="326"/>
    </row>
    <row r="42" spans="2:34" ht="15" customHeight="1">
      <c r="B42" s="1070"/>
      <c r="C42" s="1071"/>
      <c r="D42" s="1065"/>
      <c r="E42" s="1066"/>
      <c r="F42" s="1066"/>
      <c r="G42" s="1066"/>
      <c r="H42" s="1066"/>
      <c r="I42" s="1066"/>
      <c r="J42" s="1067"/>
      <c r="K42" s="384"/>
      <c r="L42" s="311"/>
      <c r="M42" s="311"/>
      <c r="N42" s="337" t="s">
        <v>664</v>
      </c>
      <c r="O42" s="337"/>
      <c r="P42" s="311"/>
      <c r="Q42" s="311"/>
      <c r="R42" s="311"/>
      <c r="S42" s="311"/>
      <c r="T42" s="311"/>
      <c r="U42" s="311"/>
      <c r="V42" s="369"/>
      <c r="W42" s="311"/>
      <c r="X42" s="311"/>
      <c r="Y42" s="311"/>
      <c r="Z42" s="337" t="s">
        <v>665</v>
      </c>
      <c r="AA42" s="311"/>
      <c r="AB42" s="311"/>
      <c r="AC42" s="311"/>
      <c r="AD42" s="311"/>
      <c r="AE42" s="311"/>
      <c r="AF42" s="311"/>
      <c r="AG42" s="311"/>
      <c r="AH42" s="370"/>
    </row>
    <row r="43" spans="2:34" ht="15" customHeight="1">
      <c r="B43" s="1070"/>
      <c r="C43" s="1071"/>
      <c r="D43" s="1065"/>
      <c r="E43" s="1066"/>
      <c r="F43" s="1066"/>
      <c r="G43" s="1066"/>
      <c r="H43" s="1066"/>
      <c r="I43" s="1066"/>
      <c r="J43" s="1067"/>
      <c r="K43" s="384"/>
      <c r="L43" s="311"/>
      <c r="M43" s="311"/>
      <c r="N43" s="337" t="s">
        <v>666</v>
      </c>
      <c r="O43" s="311"/>
      <c r="P43" s="311"/>
      <c r="Q43" s="1131"/>
      <c r="R43" s="1131"/>
      <c r="S43" s="337" t="s">
        <v>667</v>
      </c>
      <c r="T43" s="337"/>
      <c r="U43" s="311"/>
      <c r="V43" s="369"/>
      <c r="W43" s="311"/>
      <c r="X43" s="311"/>
      <c r="Y43" s="311"/>
      <c r="Z43" s="337" t="s">
        <v>666</v>
      </c>
      <c r="AA43" s="311"/>
      <c r="AB43" s="311"/>
      <c r="AC43" s="1126"/>
      <c r="AD43" s="1126"/>
      <c r="AE43" s="337" t="s">
        <v>667</v>
      </c>
      <c r="AF43" s="311"/>
      <c r="AG43" s="311"/>
      <c r="AH43" s="370"/>
    </row>
    <row r="44" spans="2:34" ht="15" customHeight="1">
      <c r="B44" s="1072"/>
      <c r="C44" s="1073"/>
      <c r="D44" s="1065"/>
      <c r="E44" s="1066"/>
      <c r="F44" s="1066"/>
      <c r="G44" s="1066"/>
      <c r="H44" s="1066"/>
      <c r="I44" s="1066"/>
      <c r="J44" s="1067"/>
      <c r="K44" s="363"/>
      <c r="L44" s="329"/>
      <c r="M44" s="329"/>
      <c r="N44" s="328" t="s">
        <v>668</v>
      </c>
      <c r="O44" s="328"/>
      <c r="P44" s="329"/>
      <c r="Q44" s="329"/>
      <c r="R44" s="329"/>
      <c r="S44" s="329"/>
      <c r="T44" s="329"/>
      <c r="U44" s="329"/>
      <c r="V44" s="364"/>
      <c r="W44" s="329"/>
      <c r="X44" s="329"/>
      <c r="Y44" s="329"/>
      <c r="Z44" s="328" t="s">
        <v>669</v>
      </c>
      <c r="AA44" s="329"/>
      <c r="AB44" s="329"/>
      <c r="AC44" s="329"/>
      <c r="AD44" s="329"/>
      <c r="AE44" s="329"/>
      <c r="AF44" s="329"/>
      <c r="AG44" s="329"/>
      <c r="AH44" s="331"/>
    </row>
    <row r="45" spans="2:34" ht="15" customHeight="1">
      <c r="B45" s="1068" t="s">
        <v>632</v>
      </c>
      <c r="C45" s="1069"/>
      <c r="D45" s="1065" t="s">
        <v>670</v>
      </c>
      <c r="E45" s="1066"/>
      <c r="F45" s="1066"/>
      <c r="G45" s="1066"/>
      <c r="H45" s="1066"/>
      <c r="I45" s="1066"/>
      <c r="J45" s="1067"/>
      <c r="K45" s="358"/>
      <c r="L45" s="348"/>
      <c r="M45" s="344" t="s">
        <v>671</v>
      </c>
      <c r="N45" s="344"/>
      <c r="O45" s="344"/>
      <c r="P45" s="345"/>
      <c r="Q45" s="345"/>
      <c r="R45" s="345"/>
      <c r="S45" s="345"/>
      <c r="T45" s="345"/>
      <c r="U45" s="345"/>
      <c r="V45" s="359"/>
      <c r="W45" s="345"/>
      <c r="X45" s="348"/>
      <c r="Y45" s="380" t="s">
        <v>672</v>
      </c>
      <c r="Z45" s="345"/>
      <c r="AA45" s="348"/>
      <c r="AB45" s="345"/>
      <c r="AC45" s="345"/>
      <c r="AD45" s="345"/>
      <c r="AE45" s="345"/>
      <c r="AF45" s="345"/>
      <c r="AG45" s="345"/>
      <c r="AH45" s="350"/>
    </row>
    <row r="46" spans="2:34" ht="15" customHeight="1">
      <c r="B46" s="1070"/>
      <c r="C46" s="1071"/>
      <c r="D46" s="1065" t="s">
        <v>673</v>
      </c>
      <c r="E46" s="1066"/>
      <c r="F46" s="1066"/>
      <c r="G46" s="1066"/>
      <c r="H46" s="1066"/>
      <c r="I46" s="1066"/>
      <c r="J46" s="1067"/>
      <c r="K46" s="366"/>
      <c r="L46" s="325"/>
      <c r="M46" s="323" t="s">
        <v>674</v>
      </c>
      <c r="N46" s="324"/>
      <c r="O46" s="324"/>
      <c r="P46" s="324"/>
      <c r="Q46" s="324"/>
      <c r="R46" s="324"/>
      <c r="S46" s="324"/>
      <c r="T46" s="324"/>
      <c r="U46" s="324"/>
      <c r="V46" s="360"/>
      <c r="W46" s="324"/>
      <c r="X46" s="325"/>
      <c r="Y46" s="323" t="s">
        <v>649</v>
      </c>
      <c r="Z46" s="324"/>
      <c r="AA46" s="324"/>
      <c r="AB46" s="324"/>
      <c r="AC46" s="324"/>
      <c r="AD46" s="324"/>
      <c r="AE46" s="324"/>
      <c r="AF46" s="324"/>
      <c r="AG46" s="324"/>
      <c r="AH46" s="326"/>
    </row>
    <row r="47" spans="2:44" ht="15" customHeight="1">
      <c r="B47" s="1070"/>
      <c r="C47" s="1071"/>
      <c r="D47" s="1065"/>
      <c r="E47" s="1066"/>
      <c r="F47" s="1066"/>
      <c r="G47" s="1066"/>
      <c r="H47" s="1066"/>
      <c r="I47" s="1066"/>
      <c r="J47" s="1067"/>
      <c r="K47" s="363"/>
      <c r="L47" s="329"/>
      <c r="M47" s="329"/>
      <c r="N47" s="329"/>
      <c r="O47" s="329"/>
      <c r="P47" s="381" t="s">
        <v>650</v>
      </c>
      <c r="Q47" s="1133"/>
      <c r="R47" s="1133"/>
      <c r="S47" s="330" t="s">
        <v>675</v>
      </c>
      <c r="T47" s="329"/>
      <c r="U47" s="329"/>
      <c r="V47" s="364"/>
      <c r="W47" s="329"/>
      <c r="X47" s="329"/>
      <c r="Y47" s="329"/>
      <c r="Z47" s="329"/>
      <c r="AA47" s="329"/>
      <c r="AB47" s="381" t="s">
        <v>652</v>
      </c>
      <c r="AC47" s="1115"/>
      <c r="AD47" s="1115"/>
      <c r="AE47" s="330" t="s">
        <v>676</v>
      </c>
      <c r="AF47" s="329"/>
      <c r="AG47" s="329"/>
      <c r="AH47" s="331"/>
      <c r="AM47" s="1132"/>
      <c r="AN47" s="1132"/>
      <c r="AO47" s="1132"/>
      <c r="AP47" s="1132"/>
      <c r="AQ47" s="1132"/>
      <c r="AR47" s="1132"/>
    </row>
    <row r="48" spans="2:34" ht="15" customHeight="1">
      <c r="B48" s="1070"/>
      <c r="C48" s="1071"/>
      <c r="D48" s="1065" t="s">
        <v>657</v>
      </c>
      <c r="E48" s="1066"/>
      <c r="F48" s="1066"/>
      <c r="G48" s="1066"/>
      <c r="H48" s="1066"/>
      <c r="I48" s="1066"/>
      <c r="J48" s="1067"/>
      <c r="K48" s="358"/>
      <c r="L48" s="348"/>
      <c r="M48" s="344" t="s">
        <v>538</v>
      </c>
      <c r="N48" s="345"/>
      <c r="O48" s="345"/>
      <c r="P48" s="345"/>
      <c r="Q48" s="345"/>
      <c r="R48" s="345"/>
      <c r="S48" s="1130"/>
      <c r="T48" s="1130"/>
      <c r="U48" s="344" t="s">
        <v>658</v>
      </c>
      <c r="V48" s="359"/>
      <c r="W48" s="345"/>
      <c r="X48" s="348"/>
      <c r="Y48" s="344" t="s">
        <v>539</v>
      </c>
      <c r="Z48" s="345"/>
      <c r="AA48" s="345"/>
      <c r="AB48" s="345"/>
      <c r="AC48" s="345"/>
      <c r="AD48" s="345"/>
      <c r="AE48" s="1127"/>
      <c r="AF48" s="1127"/>
      <c r="AG48" s="344" t="s">
        <v>659</v>
      </c>
      <c r="AH48" s="350"/>
    </row>
    <row r="49" spans="2:34" ht="15" customHeight="1">
      <c r="B49" s="1070"/>
      <c r="C49" s="1071"/>
      <c r="D49" s="1065" t="s">
        <v>660</v>
      </c>
      <c r="E49" s="1066"/>
      <c r="F49" s="1066"/>
      <c r="G49" s="1066"/>
      <c r="H49" s="1066"/>
      <c r="I49" s="1066"/>
      <c r="J49" s="1067"/>
      <c r="K49" s="366"/>
      <c r="L49" s="325"/>
      <c r="M49" s="323" t="s">
        <v>661</v>
      </c>
      <c r="N49" s="323"/>
      <c r="O49" s="323"/>
      <c r="P49" s="324"/>
      <c r="Q49" s="324"/>
      <c r="R49" s="324"/>
      <c r="S49" s="324"/>
      <c r="T49" s="324"/>
      <c r="U49" s="324"/>
      <c r="V49" s="360"/>
      <c r="W49" s="324"/>
      <c r="X49" s="325"/>
      <c r="Y49" s="323" t="s">
        <v>662</v>
      </c>
      <c r="Z49" s="324"/>
      <c r="AA49" s="362"/>
      <c r="AB49" s="362"/>
      <c r="AC49" s="383"/>
      <c r="AD49" s="1125"/>
      <c r="AE49" s="1125"/>
      <c r="AF49" s="325" t="s">
        <v>663</v>
      </c>
      <c r="AG49" s="324"/>
      <c r="AH49" s="326"/>
    </row>
    <row r="50" spans="2:34" ht="15" customHeight="1">
      <c r="B50" s="1070"/>
      <c r="C50" s="1071"/>
      <c r="D50" s="1065"/>
      <c r="E50" s="1066"/>
      <c r="F50" s="1066"/>
      <c r="G50" s="1066"/>
      <c r="H50" s="1066"/>
      <c r="I50" s="1066"/>
      <c r="J50" s="1067"/>
      <c r="K50" s="384"/>
      <c r="L50" s="311"/>
      <c r="M50" s="311"/>
      <c r="N50" s="337" t="s">
        <v>664</v>
      </c>
      <c r="O50" s="337"/>
      <c r="P50" s="311"/>
      <c r="Q50" s="311"/>
      <c r="R50" s="311"/>
      <c r="S50" s="311"/>
      <c r="T50" s="311"/>
      <c r="U50" s="311"/>
      <c r="V50" s="369"/>
      <c r="W50" s="311"/>
      <c r="X50" s="311"/>
      <c r="Y50" s="311"/>
      <c r="Z50" s="337" t="s">
        <v>665</v>
      </c>
      <c r="AA50" s="311"/>
      <c r="AB50" s="311"/>
      <c r="AC50" s="311"/>
      <c r="AD50" s="311"/>
      <c r="AE50" s="311"/>
      <c r="AF50" s="311"/>
      <c r="AG50" s="311"/>
      <c r="AH50" s="370"/>
    </row>
    <row r="51" spans="2:34" ht="15" customHeight="1">
      <c r="B51" s="1070"/>
      <c r="C51" s="1071"/>
      <c r="D51" s="1065"/>
      <c r="E51" s="1066"/>
      <c r="F51" s="1066"/>
      <c r="G51" s="1066"/>
      <c r="H51" s="1066"/>
      <c r="I51" s="1066"/>
      <c r="J51" s="1067"/>
      <c r="K51" s="384"/>
      <c r="L51" s="311"/>
      <c r="M51" s="311"/>
      <c r="N51" s="337" t="s">
        <v>666</v>
      </c>
      <c r="O51" s="311"/>
      <c r="P51" s="311"/>
      <c r="Q51" s="1131"/>
      <c r="R51" s="1131"/>
      <c r="S51" s="337" t="s">
        <v>667</v>
      </c>
      <c r="T51" s="337"/>
      <c r="U51" s="311"/>
      <c r="V51" s="369"/>
      <c r="W51" s="311"/>
      <c r="X51" s="311"/>
      <c r="Y51" s="311"/>
      <c r="Z51" s="337" t="s">
        <v>666</v>
      </c>
      <c r="AA51" s="311"/>
      <c r="AB51" s="311"/>
      <c r="AC51" s="1126"/>
      <c r="AD51" s="1126"/>
      <c r="AE51" s="337" t="s">
        <v>667</v>
      </c>
      <c r="AF51" s="311"/>
      <c r="AG51" s="311"/>
      <c r="AH51" s="370"/>
    </row>
    <row r="52" spans="2:34" ht="15" customHeight="1">
      <c r="B52" s="1081"/>
      <c r="C52" s="1129"/>
      <c r="D52" s="1076"/>
      <c r="E52" s="1077"/>
      <c r="F52" s="1077"/>
      <c r="G52" s="1077"/>
      <c r="H52" s="1077"/>
      <c r="I52" s="1077"/>
      <c r="J52" s="1078"/>
      <c r="K52" s="385"/>
      <c r="L52" s="373"/>
      <c r="M52" s="373"/>
      <c r="N52" s="386" t="s">
        <v>668</v>
      </c>
      <c r="O52" s="386"/>
      <c r="P52" s="373"/>
      <c r="Q52" s="373"/>
      <c r="R52" s="373"/>
      <c r="S52" s="373"/>
      <c r="T52" s="373"/>
      <c r="U52" s="373"/>
      <c r="V52" s="375"/>
      <c r="W52" s="373"/>
      <c r="X52" s="373"/>
      <c r="Y52" s="373"/>
      <c r="Z52" s="386" t="s">
        <v>669</v>
      </c>
      <c r="AA52" s="373"/>
      <c r="AB52" s="373"/>
      <c r="AC52" s="373"/>
      <c r="AD52" s="373"/>
      <c r="AE52" s="373"/>
      <c r="AF52" s="373"/>
      <c r="AG52" s="373"/>
      <c r="AH52" s="378"/>
    </row>
    <row r="53" spans="2:34" ht="15" customHeight="1">
      <c r="B53" s="336"/>
      <c r="C53" s="337" t="s">
        <v>677</v>
      </c>
      <c r="D53" s="337"/>
      <c r="E53" s="337"/>
      <c r="F53" s="337"/>
      <c r="G53" s="337"/>
      <c r="H53" s="337"/>
      <c r="I53" s="337"/>
      <c r="J53" s="337"/>
      <c r="K53" s="337"/>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row>
    <row r="54" spans="2:11" ht="12" customHeight="1">
      <c r="B54" s="387"/>
      <c r="C54" s="388"/>
      <c r="D54" s="388"/>
      <c r="E54" s="388"/>
      <c r="F54" s="388"/>
      <c r="G54" s="388"/>
      <c r="H54" s="388"/>
      <c r="I54" s="388"/>
      <c r="J54" s="388"/>
      <c r="K54" s="388"/>
    </row>
    <row r="55" spans="2:11" ht="12" customHeight="1">
      <c r="B55" s="387"/>
      <c r="C55" s="388"/>
      <c r="D55" s="388"/>
      <c r="E55" s="388"/>
      <c r="F55" s="388"/>
      <c r="G55" s="388"/>
      <c r="H55" s="388"/>
      <c r="I55" s="388"/>
      <c r="J55" s="388"/>
      <c r="K55" s="388"/>
    </row>
    <row r="56" spans="2:11" ht="12" customHeight="1">
      <c r="B56" s="387"/>
      <c r="C56" s="388"/>
      <c r="D56" s="388"/>
      <c r="E56" s="388"/>
      <c r="F56" s="388"/>
      <c r="G56" s="388"/>
      <c r="H56" s="388"/>
      <c r="I56" s="388"/>
      <c r="J56" s="388"/>
      <c r="K56" s="388"/>
    </row>
    <row r="57" spans="2:11" ht="12" customHeight="1">
      <c r="B57" s="387"/>
      <c r="C57" s="388"/>
      <c r="D57" s="388"/>
      <c r="E57" s="388"/>
      <c r="F57" s="388"/>
      <c r="G57" s="388"/>
      <c r="H57" s="388"/>
      <c r="I57" s="388"/>
      <c r="J57" s="388"/>
      <c r="K57" s="388"/>
    </row>
    <row r="58" spans="2:11" ht="12" customHeight="1">
      <c r="B58" s="387"/>
      <c r="C58" s="388"/>
      <c r="D58" s="388"/>
      <c r="E58" s="388"/>
      <c r="F58" s="388"/>
      <c r="G58" s="388"/>
      <c r="H58" s="388"/>
      <c r="I58" s="388"/>
      <c r="J58" s="388"/>
      <c r="K58" s="388"/>
    </row>
    <row r="59" spans="2:11" ht="12" customHeight="1">
      <c r="B59" s="389"/>
      <c r="C59" s="388"/>
      <c r="D59" s="388"/>
      <c r="E59" s="388"/>
      <c r="F59" s="388"/>
      <c r="G59" s="388"/>
      <c r="H59" s="388"/>
      <c r="I59" s="388"/>
      <c r="J59" s="388"/>
      <c r="K59" s="388"/>
    </row>
    <row r="60" spans="2:11" ht="12" customHeight="1">
      <c r="B60" s="389"/>
      <c r="C60" s="388"/>
      <c r="D60" s="388"/>
      <c r="E60" s="388"/>
      <c r="F60" s="388"/>
      <c r="G60" s="388"/>
      <c r="H60" s="388"/>
      <c r="I60" s="388"/>
      <c r="J60" s="388"/>
      <c r="K60" s="388"/>
    </row>
    <row r="61" spans="2:11" ht="12" customHeight="1">
      <c r="B61" s="1074"/>
      <c r="C61" s="1074"/>
      <c r="D61" s="1074"/>
      <c r="E61" s="1074"/>
      <c r="F61" s="1074"/>
      <c r="G61" s="390"/>
      <c r="H61" s="390"/>
      <c r="I61" s="390"/>
      <c r="J61" s="390"/>
      <c r="K61" s="390"/>
    </row>
    <row r="62" spans="2:11" ht="12" customHeight="1">
      <c r="B62" s="387"/>
      <c r="C62" s="388"/>
      <c r="D62" s="388"/>
      <c r="E62" s="388"/>
      <c r="F62" s="388"/>
      <c r="G62" s="388"/>
      <c r="H62" s="388"/>
      <c r="I62" s="388"/>
      <c r="J62" s="388"/>
      <c r="K62" s="388"/>
    </row>
    <row r="63" spans="2:11" ht="12" customHeight="1">
      <c r="B63" s="387"/>
      <c r="C63" s="388"/>
      <c r="D63" s="388"/>
      <c r="E63" s="388"/>
      <c r="F63" s="388"/>
      <c r="G63" s="388"/>
      <c r="H63" s="388"/>
      <c r="I63" s="388"/>
      <c r="J63" s="388"/>
      <c r="K63" s="388"/>
    </row>
    <row r="64" spans="2:11" ht="12" customHeight="1">
      <c r="B64" s="387"/>
      <c r="C64" s="388"/>
      <c r="D64" s="388"/>
      <c r="E64" s="388"/>
      <c r="F64" s="388"/>
      <c r="G64" s="388"/>
      <c r="H64" s="388"/>
      <c r="I64" s="388"/>
      <c r="J64" s="388"/>
      <c r="K64" s="388"/>
    </row>
    <row r="65" spans="2:11" ht="12" customHeight="1">
      <c r="B65" s="1075"/>
      <c r="C65" s="391"/>
      <c r="D65" s="392"/>
      <c r="E65" s="392"/>
      <c r="F65" s="1074"/>
      <c r="G65" s="390"/>
      <c r="H65" s="390"/>
      <c r="I65" s="390"/>
      <c r="J65" s="390"/>
      <c r="K65" s="390"/>
    </row>
    <row r="66" spans="2:11" ht="12" customHeight="1">
      <c r="B66" s="1075"/>
      <c r="C66" s="391"/>
      <c r="D66" s="392"/>
      <c r="E66" s="392"/>
      <c r="F66" s="1074"/>
      <c r="G66" s="390"/>
      <c r="H66" s="390"/>
      <c r="I66" s="390"/>
      <c r="J66" s="390"/>
      <c r="K66" s="390"/>
    </row>
    <row r="67" spans="2:11" ht="12" customHeight="1">
      <c r="B67" s="1075"/>
      <c r="C67" s="391"/>
      <c r="D67" s="392"/>
      <c r="E67" s="392"/>
      <c r="F67" s="1074"/>
      <c r="G67" s="390"/>
      <c r="H67" s="390"/>
      <c r="I67" s="390"/>
      <c r="J67" s="390"/>
      <c r="K67" s="390"/>
    </row>
    <row r="68" spans="2:11" ht="12" customHeight="1">
      <c r="B68" s="1075"/>
      <c r="C68" s="391"/>
      <c r="D68" s="1097"/>
      <c r="E68" s="1097"/>
      <c r="F68" s="1074"/>
      <c r="G68" s="390"/>
      <c r="H68" s="390"/>
      <c r="I68" s="390"/>
      <c r="J68" s="390"/>
      <c r="K68" s="390"/>
    </row>
    <row r="69" spans="2:11" ht="12" customHeight="1">
      <c r="B69" s="1075"/>
      <c r="C69" s="391"/>
      <c r="D69" s="1097"/>
      <c r="E69" s="1097"/>
      <c r="F69" s="1074"/>
      <c r="G69" s="390"/>
      <c r="H69" s="390"/>
      <c r="I69" s="390"/>
      <c r="J69" s="390"/>
      <c r="K69" s="390"/>
    </row>
    <row r="70" spans="2:11" ht="12" customHeight="1">
      <c r="B70" s="393"/>
      <c r="C70" s="393"/>
      <c r="D70" s="393"/>
      <c r="E70" s="393"/>
      <c r="F70" s="393"/>
      <c r="G70" s="393"/>
      <c r="H70" s="393"/>
      <c r="I70" s="393"/>
      <c r="J70" s="393"/>
      <c r="K70" s="393"/>
    </row>
    <row r="71" spans="2:11" ht="12" customHeight="1">
      <c r="B71" s="393"/>
      <c r="C71" s="393"/>
      <c r="D71" s="393"/>
      <c r="E71" s="393"/>
      <c r="F71" s="393"/>
      <c r="G71" s="393"/>
      <c r="H71" s="393"/>
      <c r="I71" s="393"/>
      <c r="J71" s="393"/>
      <c r="K71" s="393"/>
    </row>
  </sheetData>
  <sheetProtection/>
  <mergeCells count="61">
    <mergeCell ref="D37:J38"/>
    <mergeCell ref="D39:J39"/>
    <mergeCell ref="D40:J40"/>
    <mergeCell ref="Q38:R38"/>
    <mergeCell ref="AM47:AR47"/>
    <mergeCell ref="D45:J45"/>
    <mergeCell ref="D46:J47"/>
    <mergeCell ref="AC43:AD43"/>
    <mergeCell ref="Q43:R43"/>
    <mergeCell ref="AE40:AF40"/>
    <mergeCell ref="AD41:AE41"/>
    <mergeCell ref="Q47:R47"/>
    <mergeCell ref="S30:T30"/>
    <mergeCell ref="S31:T31"/>
    <mergeCell ref="S40:T40"/>
    <mergeCell ref="B45:C52"/>
    <mergeCell ref="D36:J36"/>
    <mergeCell ref="B35:J35"/>
    <mergeCell ref="B36:C44"/>
    <mergeCell ref="S48:T48"/>
    <mergeCell ref="Q51:R51"/>
    <mergeCell ref="D48:J48"/>
    <mergeCell ref="AD27:AE27"/>
    <mergeCell ref="AD28:AE28"/>
    <mergeCell ref="AE30:AF30"/>
    <mergeCell ref="AE31:AF31"/>
    <mergeCell ref="AD49:AE49"/>
    <mergeCell ref="AC51:AD51"/>
    <mergeCell ref="AC47:AD47"/>
    <mergeCell ref="AE48:AF48"/>
    <mergeCell ref="AC38:AD38"/>
    <mergeCell ref="Y2:AH2"/>
    <mergeCell ref="B20:J20"/>
    <mergeCell ref="D21:J21"/>
    <mergeCell ref="D22:J23"/>
    <mergeCell ref="N6:P7"/>
    <mergeCell ref="AD22:AE22"/>
    <mergeCell ref="AD23:AE23"/>
    <mergeCell ref="B5:E7"/>
    <mergeCell ref="B8:E8"/>
    <mergeCell ref="AE6:AF6"/>
    <mergeCell ref="B68:B69"/>
    <mergeCell ref="F68:F69"/>
    <mergeCell ref="F65:F67"/>
    <mergeCell ref="E68:E69"/>
    <mergeCell ref="D68:D69"/>
    <mergeCell ref="AE7:AF7"/>
    <mergeCell ref="W6:AA7"/>
    <mergeCell ref="H6:I7"/>
    <mergeCell ref="S6:S7"/>
    <mergeCell ref="Q6:R7"/>
    <mergeCell ref="D24:J25"/>
    <mergeCell ref="B21:C25"/>
    <mergeCell ref="B61:F61"/>
    <mergeCell ref="B65:B67"/>
    <mergeCell ref="D49:J52"/>
    <mergeCell ref="B26:C32"/>
    <mergeCell ref="D29:J32"/>
    <mergeCell ref="D27:J28"/>
    <mergeCell ref="D26:J26"/>
    <mergeCell ref="D41:J44"/>
  </mergeCells>
  <printOptions horizontalCentered="1"/>
  <pageMargins left="0.7874015748031497" right="0.3937007874015748" top="0.7086614173228347" bottom="0.5905511811023623" header="0.5118110236220472" footer="0.3937007874015748"/>
  <pageSetup blackAndWhite="1" fitToHeight="1" fitToWidth="1" horizontalDpi="300" verticalDpi="300" orientation="portrait" paperSize="9" r:id="rId2"/>
  <headerFooter alignWithMargins="0">
    <oddFooter>&amp;C5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kanri-pc</cp:lastModifiedBy>
  <cp:lastPrinted>2024-03-25T01:14:16Z</cp:lastPrinted>
  <dcterms:created xsi:type="dcterms:W3CDTF">2000-11-04T07:34:58Z</dcterms:created>
  <dcterms:modified xsi:type="dcterms:W3CDTF">2024-03-28T07:25:39Z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